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86" yWindow="1215" windowWidth="14625" windowHeight="8310" firstSheet="2" activeTab="2"/>
  </bookViews>
  <sheets>
    <sheet name="Allegato A 2016" sheetId="1" r:id="rId1"/>
    <sheet name="Fondo ART. 67_2018" sheetId="2" r:id="rId2"/>
    <sheet name="Fondo ART. 67_PER RAGIONIERE" sheetId="3" r:id="rId3"/>
  </sheets>
  <definedNames>
    <definedName name="_xlnm.Print_Area" localSheetId="0">'Allegato A 2016'!$A$1:$E$72</definedName>
    <definedName name="_xlnm.Print_Area" localSheetId="1">'Fondo ART. 67_2018'!$B$1:$D$25</definedName>
    <definedName name="_xlnm.Print_Area" localSheetId="2">'Fondo ART. 67_PER RAGIONIERE'!$B$1:$D$25</definedName>
  </definedNames>
  <calcPr calcMode="manual" fullCalcOnLoad="1"/>
</workbook>
</file>

<file path=xl/sharedStrings.xml><?xml version="1.0" encoding="utf-8"?>
<sst xmlns="http://schemas.openxmlformats.org/spreadsheetml/2006/main" count="319" uniqueCount="205">
  <si>
    <t>RIFERIMENTI NORMATIVI</t>
  </si>
  <si>
    <t xml:space="preserve">risparmi 3% delle risorse destinate al pagamento del lavoro straordinario </t>
  </si>
  <si>
    <t>Art. 15 CCNL 1998 – 2001</t>
  </si>
  <si>
    <t>Comma 1</t>
  </si>
  <si>
    <t>Art. 32 CCNL 2002 – 2005</t>
  </si>
  <si>
    <t>Importo pari allo 0,62% del monte salari riferito all’anno 2001</t>
  </si>
  <si>
    <t>Comma 2</t>
  </si>
  <si>
    <t>RIA ed assegni ad personam del personale cessato dal servizio</t>
  </si>
  <si>
    <t>TOTALE RISORSE STABILI</t>
  </si>
  <si>
    <t xml:space="preserve">Quota 1,2% del monte salari 1997 </t>
  </si>
  <si>
    <t>Comma 5</t>
  </si>
  <si>
    <t>Art. 17 CCNL 1998 – 2001</t>
  </si>
  <si>
    <t>TOTALE RISORSE VARIABILI</t>
  </si>
  <si>
    <t>TOTALE RISORSE LETTERA k)</t>
  </si>
  <si>
    <t>TOTALE</t>
  </si>
  <si>
    <t>FONDO RISORSE STABILI - TABELLA A</t>
  </si>
  <si>
    <r>
      <t xml:space="preserve">Importo pari allo 0,50% </t>
    </r>
    <r>
      <rPr>
        <sz val="12"/>
        <color indexed="8"/>
        <rFont val="Calibri"/>
        <family val="2"/>
      </rPr>
      <t>del monte salari riferito all’anno 2001</t>
    </r>
  </si>
  <si>
    <t>TOTALE TABELLA A</t>
  </si>
  <si>
    <t>FONDO RISORSE STABILI - TABELLA B</t>
  </si>
  <si>
    <t>Importo pari allo 0,50% del monte salari riferito all'anno 2003</t>
  </si>
  <si>
    <t>Art. 4 CCNL biennio economico 2000-2001 - Comma 2</t>
  </si>
  <si>
    <t>Art. 4 CCNL biennio economico 2004 - 2005 - Comma 1</t>
  </si>
  <si>
    <t>Risorse dal bilancio previste per il finanziamento dell’indennità di comparto prevista dalla colonna (1) della Tabella D</t>
  </si>
  <si>
    <t>Art. 33 CCNL 2002 – 2005 - Comma 4</t>
  </si>
  <si>
    <t>Dichiarazione congiunta n. 14: Risorse dal bilancio previste per l’incremento stipendiale nelle singole posizioni di sviluppo in seguito all’applicazione della PEO</t>
  </si>
  <si>
    <t>Art. 29 CCNL 2002 – 2005 - Comma 2</t>
  </si>
  <si>
    <t>TOTALE TABELLA B</t>
  </si>
  <si>
    <t>FONDO RISORSE VARIABILI - TABELLA C</t>
  </si>
  <si>
    <t>La seconda parte del fondo per lo sviluppo delle risorse umane e della produttività, di cui alla tabella C, qualificato come risorse eventuali e variabili, prevede le fonti di finanziamento così specificate:</t>
  </si>
  <si>
    <t xml:space="preserve">m)    risparmi derivanti dall’applicazione della disciplina del lavoro straordinario (comma 3, art. 14)       </t>
  </si>
  <si>
    <t>La seconda parte del fondo per lo sviluppo delle risorse umane e della produttività, di cui alla tabella C, viene incrementata da eventuali risorse che specifiche disposizioni di legge finalizzano all'incentivazione del personale, e prevede le fonti di finanziamento così specificate:</t>
  </si>
  <si>
    <t>Art. 15 CCNL 1998 – 2001 - FONDO LETTERA k)</t>
  </si>
  <si>
    <t xml:space="preserve">   &gt;   10% delle entrate previste per il condono edilizio in applicazione dell’art. 39 della legge n. 724/94 e s.m.i.</t>
  </si>
  <si>
    <t xml:space="preserve">   &gt;   10% delle risorse previste per il recupero evasione ICI, di cui all’art. 59, comma 1, lettera p), del D.lgs. n. 446/97</t>
  </si>
  <si>
    <t>PROSPETTO GENERALE</t>
  </si>
  <si>
    <t>TOTALE RISORSE LETTERA K)</t>
  </si>
  <si>
    <t>Risorse che specifiche disposizioni di legge finalizzano all'incentivazione del personale</t>
  </si>
  <si>
    <t>Importo pari allo 0,20% del monte salari riferito all'anno 2001 destinato al finanziamento della disciplina dell'art. 10</t>
  </si>
  <si>
    <t>A detrarre</t>
  </si>
  <si>
    <t>Descrizione</t>
  </si>
  <si>
    <t>Comparto 1° colonna</t>
  </si>
  <si>
    <t>Art. 27 ccnl 14/09/2000</t>
  </si>
  <si>
    <t>Comma 7</t>
  </si>
  <si>
    <t xml:space="preserve">   &gt;   0,2% delle risorse previste dall’art. 92, comma 5, del Codice degli appalti pubblici, di cui al D. Lgs. 12.04.2006 n. 163</t>
  </si>
  <si>
    <t>Art. 4 CCNL 2000 – 2001 - Comma 4 - lettera d)</t>
  </si>
  <si>
    <t xml:space="preserve">   &gt;   Quota parte del rimborso spese di notifica per l'Amministrazione finanziaria ex art. 54 del CCNL 14.09.2000</t>
  </si>
  <si>
    <t>Economie risorse non utilizzate del fondo relativo all’anno precedente</t>
  </si>
  <si>
    <t>Art. 8 CCNL biennio economico 2006 - 2007 - Comma 2</t>
  </si>
  <si>
    <t>Importo pari allo 0,60% del monte salari riferito all'anno 2005</t>
  </si>
  <si>
    <t xml:space="preserve">Risorse da decurtare ex art. 4 del D. L. n. 101/2013 </t>
  </si>
  <si>
    <t>Fondo a seguito riduzione ex art. 1 comma 456 della legge n. 147/2013</t>
  </si>
  <si>
    <t xml:space="preserve">IPOTESI N. 1    CIRCOLARE RGS N. 12/2011 </t>
  </si>
  <si>
    <t>Variazione percentuale</t>
  </si>
  <si>
    <t xml:space="preserve">La riduzione del fondo in rapporto alle cessazione dal servizio verificatosi nell'anno 2015, si applica nel modo seguente: si calcola la media ponderata del numero dei dipendenti in servizio nell'anno 2015 e la media ponderata dei dipendenti nell'anno di riferimento. Poi si individua la variazione percentuale da decurtare sul fondo 2015, che è data da rapporto tra la media dei dipendenti in servizio nell'anno di riferimento e quella dei dipendenti nell'anno 2015. </t>
  </si>
  <si>
    <t>Anno 2016</t>
  </si>
  <si>
    <t>Riduzione Fondo ex art. 1 comma 456 della legge n. 147/2013</t>
  </si>
  <si>
    <t>FONDO RISORSE DECENTRATE STABILI 2016</t>
  </si>
  <si>
    <t xml:space="preserve">Anno 2016 </t>
  </si>
  <si>
    <t>FONDO 2016 SOGGETTO A RIDUZIONE EX ART. 1 -COMMA 236 - LEGGE N. 208/2015</t>
  </si>
  <si>
    <t>Economie straordinario 2015</t>
  </si>
  <si>
    <t>Economie fondo 2015</t>
  </si>
  <si>
    <t>FONDO RISORSE DECENTRATE  2015</t>
  </si>
  <si>
    <t xml:space="preserve">Dipendenti in servizio al 01/01/2015 </t>
  </si>
  <si>
    <t xml:space="preserve">Dipendenti in servizio al 31/12/2015 </t>
  </si>
  <si>
    <t xml:space="preserve">Dipendenti in servizio al 01/01/2016 </t>
  </si>
  <si>
    <t xml:space="preserve">Dipendenti in servizio al 31/12/2016 </t>
  </si>
  <si>
    <t xml:space="preserve">Media Dipendenti in servizio anno 2015 </t>
  </si>
  <si>
    <t xml:space="preserve">Media Dipendenti in servizio anno 2016 </t>
  </si>
  <si>
    <t>Riduzione fondo 2016</t>
  </si>
  <si>
    <t>RIDUZIONE EX ART. 1 -COMMA 236 - LEGGE N. 208/2015</t>
  </si>
  <si>
    <t>le somme connesse al trattamento economico accessorio del personale trasferito agli enti del comparto a seguito dell’attuazione dei processi di decentramento e delega di funzioni.   (SEP)</t>
  </si>
  <si>
    <t>Art. 15 CCNL 01/04/1999 - Comma 1 - lettera l)</t>
  </si>
  <si>
    <t>Art. 15 CCNL 01/04/1999 - Comma 5 - Risorse stabili</t>
  </si>
  <si>
    <t>In caso di attivazione di nuovi servizi o di processi di riorganizzazione finalizzati ad un accrescimento di quelli esistenti, ai quali sia correlato un aumento delle prestazioni del personale in servizio cui non possa farsi fronte attraverso la razionalizzazione delle strutture e/o delle risorse finanziarie disponibili o che comunque comportino un incremento stabile delle dotazioni organiche, gli enti, nell’ambito della programmazione annuale e triennale dei fabbisogni di cui all’art. 6 del D.Lgs. 29/93, valutano anche l’entità delle risorse necessarie per sostenere i maggiori oneri del trattamento economico accessorio del personale da impiegare nelle nuove attività e ne individuano la relativa copertura nell’ambito delle capacità di bilancio.</t>
  </si>
  <si>
    <t>Art. 15 CCNL 01/04/1999 - Comma 1</t>
  </si>
  <si>
    <t>Art. 4 CCNL 05/10/2001 - Comma 1</t>
  </si>
  <si>
    <t xml:space="preserve">Gli enti, a decorrere dall’anno 2001, incrementano le risorse del fondo di cui all’art.15 del CCNL dell’1.4.1999 di un importo pari all’1,1 % del monte salari dell’anno 1999, esclusa la quota relativa alla dirigenza.  </t>
  </si>
  <si>
    <t>Art. 31 CCNL 2002 – 2005 - Comma 2</t>
  </si>
  <si>
    <t>Incremento di dotazione organica a valere dall'anno 2004 ex art. 15, comma 5, del CCNL 01.04.1999</t>
  </si>
  <si>
    <t xml:space="preserve">Art. 7 CCNL 31/03/1999 - Comma 3 e comma 4 </t>
  </si>
  <si>
    <t>Riduzione somme risorse stabili per il personale ATA trasferito allo Stato e personale trasferito alla GORI</t>
  </si>
  <si>
    <t>Somme destinate al finanziamento dell'integrazione nel nuovo sistema di classificazione del personale di 1° e 2° qualifica  e del personale di 5° qualifica area vigilanza</t>
  </si>
  <si>
    <t>RIDUZIONI CONTO ANNUALE</t>
  </si>
  <si>
    <t>STABILI</t>
  </si>
  <si>
    <t>VARIABILI</t>
  </si>
  <si>
    <t>CONTO ANNUALE 2014</t>
  </si>
  <si>
    <t>VERIFICA</t>
  </si>
  <si>
    <t>PERSONALE SEP</t>
  </si>
  <si>
    <t>Risorse da destinare al finanziamento di funzioni a seguito attivazione di nuovi servizi o di processi di riorganizzazione finalizzati ad un accrescimento di quelli esistenti</t>
  </si>
  <si>
    <t xml:space="preserve">C.c.n.l. 1.4.1999, art. 15, comma 1, lettera d): somme derivanti dall'applicazione dell'art. 43 della Legge 449/1997.                                      La lett. d) del comma 1 dell’art.15 del CCNL dell’1.4.1999 è sostituita dalla seguente:
“d)  La quota delle risorse che possono essere destinate al trattamento economico accessorio del personale nell’ambito degli introiti derivanti dalla applicazione dell’art.43 della legge n.449/1997 con particolare riferimento alle seguenti iniziative: </t>
  </si>
  <si>
    <t>a. Contratti di sponsorizzazione ed accordi di collaborazione con soggetti privati ed asociazioni senza fini di lucro</t>
  </si>
  <si>
    <t>b. Convenzioni con soggetti pubblici e privati diretti a fornire ai medesimi soggetti, a titolo oneroso, consulenza e servizi aggiuntivi</t>
  </si>
  <si>
    <t>c. Contributi dell'utenza per servizi pubblici non essenziali o, comunque, per prestazioni verso terzi paganti, non connesse a garanzia dei diritti fondamentali</t>
  </si>
  <si>
    <t xml:space="preserve"> - Contributi utenza per matrimoni civili cittadini stranieri  </t>
  </si>
  <si>
    <t xml:space="preserve">   &gt;   Compensi professionali per sentenze favorevoli con compensazione di spesa previsti dall'art. 27 del CCNL 14.09.2000</t>
  </si>
  <si>
    <t xml:space="preserve">   &gt;   Compensi professionali per sentenze favorevoli con spese legali a carico della parte soccombente previsti dall'art. 27 del CCNL 14.09.2000</t>
  </si>
  <si>
    <t>TOTALE COMLESSIVO VARIABILI</t>
  </si>
  <si>
    <t>Art. 93, comma 7, D.lgs. 163/2003</t>
  </si>
  <si>
    <t>Risorse art. 43 della Legge 449/1997</t>
  </si>
  <si>
    <t>TOTALE FONDO RISORSE DECENTRATE 2015</t>
  </si>
  <si>
    <t>ALLEGATO A</t>
  </si>
  <si>
    <t>Costituzione del fondo per le politiche di sviluppo delle risorse umane e per la produttività anno 2016 di cui all'art. 31 del CCNL 22.01.2004</t>
  </si>
  <si>
    <t xml:space="preserve">Il fondo è costituito ai sensi dell'art. 15 del CCNL 01.04.1999 e nel rispetto della disciplina introdotta dall'art. 31 del CCNL 22.01.2004, in base al quale lo stesso viene determinato in due distinte categorie. </t>
  </si>
  <si>
    <t xml:space="preserve">La prima, costituita nel rispetto del comma 2, ricomprende tutte le fonti di finanziamento già previste dalle discipline contrattuali vigenti, che hanno la caratteristica della certezza, della stabilità e della continuità nel tempo, definito "risorse decentrate stabili". La seconda, costituita nel rispetto del comma 3, viene qualificata come "risorse decentrate variabili" e comprende tutte le risorse eventuali e variabili previste dai CC.CC.NN.LL. vigenti. </t>
  </si>
  <si>
    <t>In particolare, la prima parte del fondo relativo alla lettera a) per l’anno 2016, viene determinato attraverso la compilazione di n. 3 tabelle, che riportano in modo dettagliato i riferimenti contrattuali e legislativi che consentono l'integrazione delle risorse finanziarie destinate alla contrattazione decentrata, come di seguito quantificate.</t>
  </si>
  <si>
    <t>La Tabella A riporta la costituzione del fondo delle risorse che assumono carattere di stabilità e continuità e che restano confermate per gli anni successivi, effettuata nel rispetto dell'art. 15 del CCNL sottoscritto il 01/04/1999. Essa rappresenta la base di partenza del fondo delle risorse decentrate a partire dal 01/01/1999 ed è integrato dalla disciplina recata dal successivo CCNL 05/10/2001 relativo al biennio economico 2000/2001.</t>
  </si>
  <si>
    <t>Art. 14 CCNL 01/04/1999 - Comma 4</t>
  </si>
  <si>
    <t>Unico importo consolidato derivante dall'applicazione delle disposizioni dettate dal comma 1 dell'art. 15,lettera a) - b) - c), del CCNL 01/04/1999;</t>
  </si>
  <si>
    <t xml:space="preserve">Art. 15 CCNL 01/04/1999 - Comma 1 - lettera l) </t>
  </si>
  <si>
    <t>FONDO TABELLA A DISPONIBILE</t>
  </si>
  <si>
    <t>La Tabella B riporta la costituzione del fondo delle risorse stabili effettuata in base alla disciplina introdotta dal CCNL 22/01/2004, integrata dai successivi contratti relativi al biennio economico 2004/2005 (CCNL 09/05/2006) e al biennio economico 2006/2007 (CCNL 11/04/2008).</t>
  </si>
  <si>
    <t>La prima parte del fondo, di cui alle tabelle A e B, viene incrementata in base alle disposizioni contrattuali riportate nella tabella successiva. La parte del fondo in esame ha bisogno di una verifica annuale, in quanto potrà legittimare ulteriori disponibilità di risorse stabili</t>
  </si>
  <si>
    <t>FONDO RISORSE STABILI - TABELLA C</t>
  </si>
  <si>
    <t>TOTALE TABELLA C</t>
  </si>
  <si>
    <t>RIEPILOGO GENERALE</t>
  </si>
  <si>
    <t>Riduzione del fondo ex art. 1, comma 236, della legge 28/12/2015, n. 208</t>
  </si>
  <si>
    <t>1. In ordine alla disposizione in esame, che prevede misure di contenimento delle risorse destinate alla contrattazione decentrata integrativa per tutte le amministrazioni pubbliche, si rileva che a decorrere dal 1° gennaio 2016, l’ammontare complessivo delle risorse destinate annualmente al trattamento accessorio del personale, non può superare il corrispondente importo dell’anno 2015 ed è, comunque, automaticamente ridotto in misura proporzionale alla riduzione del personale in servizio, tenendo conto del  personale  assumibile  ai  sensi  della  normativa vigente.</t>
  </si>
  <si>
    <t>2. Anche se con qualche elemento innovativo, la formulazione della nuova norma è sostanzialmente uguale a quella applicata ai sensi dell’art. 9, comma 2bis, del decreto legge n. 78/2010 per il periodo 2011/2014 e, pertanto, si ravvisa l’opportunità di procedere all’applicazione delle medesime regole definite nel tempo dalla Ragioneria Generale dello Stato con la circolare n. 12 del 15.04.2011 e con la circolare n. 16 del 02.05.2012, dalla Corte dei Conti a Sezioni Riunite, con la deliberazione n. 51 del 4.10.2011, per quanto attiene alle risorse da escludere dalla riduzione e dalla Sezione Regionale di controllo della Corte dei Conti Puglia, che  con la delibera n. 58 del 12.07.2011 ha precisato che anche le economie dell’anno precedente non sono soggette a riduzione.</t>
  </si>
  <si>
    <t>3. Sulla scorta delle indicazioni fornite con la predetta circolare n. 12/2011 si rileva che, per quanto riguarda l’individuazione delle risorse oggetto di tale disposizione, occorre fare riferimento a quelle destinate al fondo per il finanziamento della contrattazione integrativa determinate sulla base della normativa contrattuale vigente del comparto e, quindi, con riferimento alle risorse stabili e variabili.</t>
  </si>
  <si>
    <t>4. Atteso che spetta all’organo politico di governo valutare l’entità delle risorse del fondo per la  parte definita “risorse variabili”, individuandone la relativa copertura nell’ambito delle capacità finanziarie disponibili in bilancio, si ritiene, pertanto, opportuno procedere alla quantificazione delle risorse soggette a riduzione in fase di costituzione del fondo complessivo e comprensivo delle risorse variabili, fermo restando l’esclusione delle risorse non soggette a riduzione, come indicate al punto precedente.</t>
  </si>
  <si>
    <t>A DETRARRE</t>
  </si>
  <si>
    <t>Anno 2018</t>
  </si>
  <si>
    <t>Rsorse previste dall’art. 113, comma 2, del Codice degli appalti pubblici, di cui al D. Lgs. 18/04/2016 n.
50 (a valere per progettazioni avviante dopo il 19/04/2016)</t>
  </si>
  <si>
    <t>Fondo comprensivo delle somme escluse ex art. 4 D.L. n. 16/2014 a monte della costituzione</t>
  </si>
  <si>
    <t>Costituzione del fondo per le politiche di sviluppo delle risorse umane e per la produttività di cui all'art. 67 dell'Ipotesi del CCNL 21/02/2018</t>
  </si>
  <si>
    <t xml:space="preserve">A decorrere dall’anno 2018, il “Fondo risorse decentrate”, è costituito da un unico importo consolidato di tutte le risorse decentrate stabili, indicate dall’art. 31, comma 2  del  CCNL  22/1/2004,  relative  all’anno  2017,  come  certificate  dal  collegio  dei  revisori ,  ivi  comprese  quelle  dello  specifico  Fondo  delle  progressioni  economiche   e le  risorse  che  hanno  finanziato  le  quote  di  indennità  di  comparto  di  cui  all’art.  33,  comma 4, lettere b) e c) del CCNL 22/1/2004.
</t>
  </si>
  <si>
    <t xml:space="preserve"> Le risorse di cui al precedente periodo confluiscono  nell’unico  importo  consolidato al  netto  di  quelle   che  gli  enti hanno destinato, nel medesimo anno, a carico del fondo, alla retribuzione di posizione e di risultato  delle  posizioni  organizzative.  Nell’importo  consolidato  di  cui  al  presente  comma  confluisce   altresì l’importo  annuale delle  risorse  di  cui  all’art.  32,  comma  7  del  CCNL  22/1/2004,  pari  allo  0,20%  del  monte  salari  dell’anno  2001,  esclusa  la  quota  relativa  alla  dirigenza, nel  caso  in  cui tali  risorse  non  siano  state  utilizzate, nell’anno  2017,  per  gli incarichi  di  “alta  professionalità”.  L’importo  consolidato  di  cui al presente comma resta confermato con le stesse caratteristiche anche per gli anni successivi.</t>
  </si>
  <si>
    <t>Art. 67 CCNL 2016 – 20018- Comma 1</t>
  </si>
  <si>
    <t>Unico importo consolidato derivante dall'applicazione delle disposizioni dettate dall'art. 67, comma 1, del CCNL 21/02/2018;</t>
  </si>
  <si>
    <t>Importo utilizzato nell'anno 2017 per il finanziamento della retribuzione di posizione e di risultato delle posioni organizzative;</t>
  </si>
  <si>
    <t>FONDO RISORSE DECENTRATE STABILI 2018</t>
  </si>
  <si>
    <r>
      <rPr>
        <b/>
        <sz val="12"/>
        <rFont val="Calibri"/>
        <family val="2"/>
      </rPr>
      <t>Lettera b)</t>
    </r>
    <r>
      <rPr>
        <sz val="12"/>
        <rFont val="Calibri"/>
        <family val="2"/>
      </rPr>
      <t xml:space="preserve"> - Importo pari alle differenze tra gli incrementi riconosciuti alle PEO già attribuite e le posioni iniziali di categoria al 31/07/2009</t>
    </r>
  </si>
  <si>
    <r>
      <rPr>
        <b/>
        <sz val="12"/>
        <rFont val="Calibri"/>
        <family val="2"/>
      </rPr>
      <t>Lettera b)</t>
    </r>
    <r>
      <rPr>
        <sz val="12"/>
        <rFont val="Calibri"/>
        <family val="2"/>
      </rPr>
      <t xml:space="preserve"> - Importo pari alle differenze tra gli incrementi riconosciuti alle PEO già attribuite e le posioni iniziali di categoria al 01/03/2018</t>
    </r>
  </si>
  <si>
    <r>
      <rPr>
        <b/>
        <sz val="12"/>
        <rFont val="Calibri"/>
        <family val="2"/>
      </rPr>
      <t>lettera c)</t>
    </r>
    <r>
      <rPr>
        <sz val="12"/>
        <rFont val="Calibri"/>
        <family val="2"/>
      </rPr>
      <t xml:space="preserve"> . Importo della RIA ed assegni ad personam del personale cessato dal servizio</t>
    </r>
  </si>
  <si>
    <t>Art. 67 CCNL 2016 – 20018- Comma 2</t>
  </si>
  <si>
    <r>
      <rPr>
        <b/>
        <sz val="12"/>
        <rFont val="Calibri"/>
        <family val="2"/>
      </rPr>
      <t xml:space="preserve">Lettera a) </t>
    </r>
    <r>
      <rPr>
        <sz val="12"/>
        <rFont val="Calibri"/>
        <family val="2"/>
      </rPr>
      <t>- Importo pari ad € 83,20 per il numero dei dipendenti in servizio alla data del 31/12/2015 a decorrere dal 31/12/2018; (Dipendenti in servizio n. 130)</t>
    </r>
  </si>
  <si>
    <t>La seconda parte del fondo per lo sviluppo delle risorse umane e della produttività, di cui alla tabella C, qualificato come risorse eventuali e variabili, prevede le fonti di finanziamento specificate al comma 3 dello stesso art. 67 del CCNL del 21/02/2018, come di seguito indicate:</t>
  </si>
  <si>
    <t>Art. 67 CCNL 2016 – 20018</t>
  </si>
  <si>
    <t>Comma 3</t>
  </si>
  <si>
    <r>
      <rPr>
        <b/>
        <sz val="12"/>
        <rFont val="Calibri"/>
        <family val="2"/>
      </rPr>
      <t>lettera a)</t>
    </r>
    <r>
      <rPr>
        <sz val="12"/>
        <rFont val="Calibri"/>
        <family val="2"/>
      </rPr>
      <t xml:space="preserve"> - Risorse derivanti dall’attuazione dell’art. 43 della legge n. 449/97, anche tenendo conto di quanto previsto dall'art. 15, comma 1 - lettera d), del CCNL 01/04/1999, come modificato dall'art. 4, comma 4, del CCNL 05/10/2001 </t>
    </r>
  </si>
  <si>
    <r>
      <rPr>
        <b/>
        <sz val="12"/>
        <rFont val="Calibri"/>
        <family val="2"/>
      </rPr>
      <t>lettera b)</t>
    </r>
    <r>
      <rPr>
        <sz val="12"/>
        <rFont val="Calibri"/>
        <family val="2"/>
      </rPr>
      <t xml:space="preserve"> - Risorse derivanti dai risparmi conseguiti dall’attuazione dell’art. 16, comma 4,5 e 6, del decreto legge n. 98/2011</t>
    </r>
  </si>
  <si>
    <r>
      <rPr>
        <b/>
        <sz val="12"/>
        <rFont val="Calibri"/>
        <family val="2"/>
      </rPr>
      <t xml:space="preserve">lettera c) </t>
    </r>
    <r>
      <rPr>
        <sz val="12"/>
        <rFont val="Calibri"/>
        <family val="2"/>
      </rPr>
      <t>- Risorse che specifiche disposizioni di legge finalizzano all'incentivazione del personale</t>
    </r>
  </si>
  <si>
    <t xml:space="preserve">              &gt;   risorse per incentivi funzioni tecniche ex art. 113 del D.lgs. N. 50/2016</t>
  </si>
  <si>
    <t xml:space="preserve">             &gt;   Risorse previste dall’art. 92, comma 5, del Codice degli appalti pubblici, di cui al D. Lgs. 12.04.2006 n. 163</t>
  </si>
  <si>
    <t xml:space="preserve">              &gt;   Compensi professionali per sentenze favorevoli con compensazione di spese previsti dall'art. 27 del CCNL 14.09.2000</t>
  </si>
  <si>
    <t xml:space="preserve">             &gt;   Compensi professionali per sentenze favorevoli con vittoria di spese previsti dall'art. 27 del CCNL 14.09.2000</t>
  </si>
  <si>
    <r>
      <rPr>
        <b/>
        <sz val="12"/>
        <rFont val="Calibri"/>
        <family val="2"/>
      </rPr>
      <t>lettera d)</t>
    </r>
    <r>
      <rPr>
        <sz val="12"/>
        <rFont val="Calibri"/>
        <family val="2"/>
      </rPr>
      <t xml:space="preserve"> - Importo della RIA calcolati in misura pari alle mensilità residue nell'anno di cessazione, oltre ai ratei di tredicesima</t>
    </r>
  </si>
  <si>
    <r>
      <rPr>
        <b/>
        <sz val="12"/>
        <rFont val="Calibri"/>
        <family val="2"/>
      </rPr>
      <t>lettera e)</t>
    </r>
    <r>
      <rPr>
        <sz val="12"/>
        <rFont val="Calibri"/>
        <family val="2"/>
      </rPr>
      <t xml:space="preserve"> - risparmi derivanti dall’applicazione della disciplina del lavoro straordinario (comma 3, art. 14)       </t>
    </r>
  </si>
  <si>
    <r>
      <rPr>
        <b/>
        <sz val="12"/>
        <rFont val="Calibri"/>
        <family val="2"/>
      </rPr>
      <t>lettera f)</t>
    </r>
    <r>
      <rPr>
        <sz val="12"/>
        <rFont val="Calibri"/>
        <family val="2"/>
      </rPr>
      <t xml:space="preserve"> - Quota parte del rimborso spese di notifica per l'Amministrazione finanziaria ex art. 54 del CCNL 14.09.2000</t>
    </r>
  </si>
  <si>
    <t>Comma 4</t>
  </si>
  <si>
    <t xml:space="preserve">Quota 1,2% del monte salari 1997  </t>
  </si>
  <si>
    <t>Risorse per il conseguimento di obiettivi dell'Ente, definiti nel piano degli obiettivi e/o nel PEG</t>
  </si>
  <si>
    <t>Art. 68 CCNL 2016 – 20018</t>
  </si>
  <si>
    <t>Comma 1 - Ultimo periodo</t>
  </si>
  <si>
    <t>Economie risorse stabili non utilizzate del fondo relativo all’anno precedente</t>
  </si>
  <si>
    <t>Art. 23 del Decreto legislativo n. 75/2017 - comma 3</t>
  </si>
  <si>
    <t>Risorse per l'attivazione di servizi per l'utenza o di processi di riorganizzazione e il relativo mantenimento</t>
  </si>
  <si>
    <t>Art. 67- comma 2 - lettera b)</t>
  </si>
  <si>
    <t>Economie straordinario 2017</t>
  </si>
  <si>
    <t>Economie fondo 2017</t>
  </si>
  <si>
    <t>Art. 92, comma 5, D.lgs. 163/2003</t>
  </si>
  <si>
    <t>Art. 113, comma 5bis, D.lgs. 50/2016</t>
  </si>
  <si>
    <t>TOTALE FONDO RISORSE DECENTRATE 2018</t>
  </si>
  <si>
    <t>FONDO 2018 SOGGETTO A RIDUZIONE EX ART. 23 -COMMA 2 - DEL D.LGS. N. 75/2017</t>
  </si>
  <si>
    <t xml:space="preserve">Risorse da decurtare ex art. 40 - comma 3-quinquies, del D.lgs. n. 165/2001 </t>
  </si>
  <si>
    <t>TOTALE FONDO RISORSE DECENTRATE 2016</t>
  </si>
  <si>
    <t>FONDO RISORSE NEUTRE</t>
  </si>
  <si>
    <t xml:space="preserve">LIMITE FONDO 2016 DA NON SUPERARE </t>
  </si>
  <si>
    <t>FONDO RISORSE VARIABILI - TABELLA B</t>
  </si>
  <si>
    <t xml:space="preserve">  a. Contratti di sponsorizzazione ed accordi di collaborazione con soggetti privati ed asociazioni senza fini di lucro</t>
  </si>
  <si>
    <t xml:space="preserve">  b. Convenzioni con soggetti pubblici e privati diretti a fornire ai medesimi soggetti, a titolo oneroso, consulenza e servizi aggiuntivi</t>
  </si>
  <si>
    <t xml:space="preserve">   c. Contributi dell'utenza per servizi pubblici non essenziali o, comunque, per prestazioni verso terzi paganti, non connesse a garanzia dei diritti fondamentali - Contributi utenza per matrimoni civili cittadini stranieri  </t>
  </si>
  <si>
    <t>TOTALE FONDO RISORSE DECENTRATE EFFETTIVAMENTE DISPONIBILE PER IL 2018</t>
  </si>
  <si>
    <t>VERIFICA CONTENIMENTO SPESA DESTINATA AL SALARIO ACCESSORIO EX ART. 23, COMMA 2, DEL D.LGS. N. 75/2017</t>
  </si>
  <si>
    <t>FONDO AREA DELLE POSIZIONI ORGANIZZATIVE</t>
  </si>
  <si>
    <t>In relazione all’obbligo del contenimento della spesa, si rileva che il fondo delle risorse decentrate per l’anno 2018, costituito dalle risorse stabili e dalle risorse variabili, escluse le somme da non considerare,  rispetta la disciplina in esame, in quanto il fondo anno 2018 è inferiore al fondo anno 2016.</t>
  </si>
  <si>
    <t>RISORSE SUI CAPITOLI DI BILANCIO SPESA PERSONALE</t>
  </si>
  <si>
    <t>PROGRESSIONI ECONOMICHE ORIZZONTALI 2018</t>
  </si>
  <si>
    <t>INDENNITà DI COMPARTO</t>
  </si>
  <si>
    <t xml:space="preserve">INDENNITA' ASILO NIDO </t>
  </si>
  <si>
    <t xml:space="preserve">POSIZIONI ORGANIZZATIVE </t>
  </si>
  <si>
    <t>UTILIZZO TOTALE RISORSE STABILI</t>
  </si>
  <si>
    <t>DISPONIBILITA' RISORSE STABILI</t>
  </si>
  <si>
    <t>progetto matrimoni</t>
  </si>
  <si>
    <t>Compensi Avvocatura</t>
  </si>
  <si>
    <t>Disagio Rischio maneggio valori</t>
  </si>
  <si>
    <t>turno e reperibilità</t>
  </si>
  <si>
    <t>Specifiche responsabilità</t>
  </si>
  <si>
    <t>Produttività vigili</t>
  </si>
  <si>
    <t>Produttività</t>
  </si>
  <si>
    <t xml:space="preserve">Messi </t>
  </si>
  <si>
    <t>Totale</t>
  </si>
  <si>
    <t>Retribuzione risultato P.O.</t>
  </si>
  <si>
    <t>FINANZIAMENTO ISTITUTI CONTRATTUALI</t>
  </si>
  <si>
    <t xml:space="preserve">  b. Convenzioni con soggetti pubblici e privati diretti a fornire ai medesimi soggetti, a titolo oneroso, consulenza e servizi aggiuntivi - Convenzione con l'Associazione Federalberghi Penisola Sorrentina - Servizi aggiuntivi Polizia Municipale</t>
  </si>
  <si>
    <t>Risorse per il conseguimento  di obiettivi dell’ente,  anche  di  mantenimento -  Realizzazione del progetto Spiagge sicure –Estate 2018 del personale di Polizia Municipale con risorse derivanti da fondi statali.</t>
  </si>
  <si>
    <t xml:space="preserve">Risorse a carico di privati per convenzioni e servizi aggiuntivi </t>
  </si>
  <si>
    <t xml:space="preserve">Risorse a carico di fondi statali per servizi aggiuntivi </t>
  </si>
  <si>
    <t>RISORSE SALARIO ACCESSORIO PREVISTE SUL CAPITOLO DI BILANCIO</t>
  </si>
  <si>
    <t>FINANZIAMENTO ISTITUTI CONTRATTUALI CON RISORSE VARIABILI</t>
  </si>
  <si>
    <t>Risorse Realizzazione del progetto Spiagge sicure –Estate 2018 con oneri derivanti da fondi statali.</t>
  </si>
  <si>
    <t xml:space="preserve">Risorse previste sui capitoli di bilancio per il finanziamento delle opere pubbliche </t>
  </si>
  <si>
    <t>Risorse Realizzazione del progetto controllo viabilità in oraqrio notturno con oneri derivanti da contributi dei privati.</t>
  </si>
  <si>
    <t>UTILIZZO RISORSE VARIABILI</t>
  </si>
  <si>
    <t>Compensi professionali per sentenze favorevoli con vittoria di spese previsti dall'art. 27 del CCNL 14.09.2000</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</si>
</sst>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ì&quot;;&quot;Sì&quot;;&quot;No&quot;"/>
    <numFmt numFmtId="173" formatCode="&quot;Vero&quot;;&quot;Vero&quot;;&quot;Falso&quot;"/>
    <numFmt numFmtId="174" formatCode="&quot;Attivo&quot;;&quot;Attivo&quot;;&quot;Disattivo&quot;"/>
    <numFmt numFmtId="175" formatCode="[$-410]dddd\ d\ mmmm\ yyyy"/>
    <numFmt numFmtId="176" formatCode="h\.mm\.ss"/>
    <numFmt numFmtId="177" formatCode="&quot;€&quot;\ #,##0.00"/>
    <numFmt numFmtId="178" formatCode="[$€-2]\ #.##000_);[Red]\([$€-2]\ #.##000\)"/>
    <numFmt numFmtId="179" formatCode="mmm\-yyyy"/>
  </numFmts>
  <fonts count="66">
    <font>
      <sz val="10"/>
      <name val="Arial"/>
      <family val="0"/>
    </font>
    <font>
      <b/>
      <sz val="12"/>
      <name val="Tahoma"/>
      <family val="2"/>
    </font>
    <font>
      <b/>
      <sz val="11"/>
      <name val="Tahoma"/>
      <family val="2"/>
    </font>
    <font>
      <sz val="10"/>
      <color indexed="8"/>
      <name val="Tahoma"/>
      <family val="2"/>
    </font>
    <font>
      <b/>
      <sz val="10"/>
      <name val="Arial"/>
      <family val="2"/>
    </font>
    <font>
      <sz val="12"/>
      <color indexed="8"/>
      <name val="Calibri"/>
      <family val="2"/>
    </font>
    <font>
      <b/>
      <sz val="12"/>
      <name val="Calibri"/>
      <family val="2"/>
    </font>
    <font>
      <sz val="13"/>
      <name val="Garamond"/>
      <family val="1"/>
    </font>
    <font>
      <sz val="11"/>
      <name val="Arial"/>
      <family val="2"/>
    </font>
    <font>
      <b/>
      <sz val="12"/>
      <name val="Arial"/>
      <family val="2"/>
    </font>
    <font>
      <sz val="12"/>
      <name val="Calibri"/>
      <family val="2"/>
    </font>
    <font>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name val="Calibri"/>
      <family val="2"/>
    </font>
    <font>
      <b/>
      <sz val="12"/>
      <color indexed="8"/>
      <name val="Calibri"/>
      <family val="2"/>
    </font>
    <font>
      <b/>
      <sz val="12"/>
      <color indexed="10"/>
      <name val="Calibri"/>
      <family val="2"/>
    </font>
    <font>
      <b/>
      <sz val="12"/>
      <color indexed="60"/>
      <name val="Calibri"/>
      <family val="2"/>
    </font>
    <font>
      <sz val="10"/>
      <color indexed="60"/>
      <name val="Arial"/>
      <family val="2"/>
    </font>
    <font>
      <sz val="11"/>
      <name val="Calibri"/>
      <family val="2"/>
    </font>
    <font>
      <b/>
      <sz val="11"/>
      <name val="Calibri"/>
      <family val="2"/>
    </font>
    <font>
      <b/>
      <i/>
      <sz val="12"/>
      <name val="Calibri"/>
      <family val="2"/>
    </font>
    <font>
      <sz val="10"/>
      <color indexed="10"/>
      <name val="Arial"/>
      <family val="2"/>
    </font>
    <font>
      <b/>
      <sz val="14"/>
      <color indexed="10"/>
      <name val="Calibri"/>
      <family val="2"/>
    </font>
    <font>
      <b/>
      <sz val="14"/>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rgb="FFFF0000"/>
      <name val="Calibri"/>
      <family val="2"/>
    </font>
    <font>
      <b/>
      <sz val="12"/>
      <color rgb="FFC00000"/>
      <name val="Calibri"/>
      <family val="2"/>
    </font>
    <font>
      <sz val="10"/>
      <color rgb="FFC00000"/>
      <name val="Arial"/>
      <family val="2"/>
    </font>
    <font>
      <sz val="10"/>
      <color rgb="FFFF0000"/>
      <name val="Arial"/>
      <family val="2"/>
    </font>
    <font>
      <b/>
      <sz val="14"/>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C00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0" fontId="51" fillId="20" borderId="5"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1" borderId="0" applyNumberFormat="0" applyBorder="0" applyAlignment="0" applyProtection="0"/>
    <xf numFmtId="0" fontId="6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1">
    <xf numFmtId="0" fontId="0" fillId="0" borderId="0" xfId="0" applyAlignment="1">
      <alignment/>
    </xf>
    <xf numFmtId="0" fontId="1" fillId="0" borderId="0" xfId="0" applyFont="1" applyAlignment="1">
      <alignment horizontal="center"/>
    </xf>
    <xf numFmtId="8" fontId="2" fillId="0" borderId="10" xfId="0" applyNumberFormat="1" applyFont="1" applyBorder="1" applyAlignment="1">
      <alignment horizontal="center" vertical="top" wrapText="1"/>
    </xf>
    <xf numFmtId="0" fontId="0" fillId="0" borderId="11" xfId="0" applyBorder="1" applyAlignment="1">
      <alignment/>
    </xf>
    <xf numFmtId="0" fontId="10" fillId="0" borderId="0" xfId="0" applyFont="1" applyAlignment="1">
      <alignment wrapText="1"/>
    </xf>
    <xf numFmtId="0" fontId="0" fillId="0" borderId="0" xfId="0" applyAlignment="1">
      <alignment/>
    </xf>
    <xf numFmtId="0" fontId="10" fillId="0" borderId="0" xfId="0" applyFont="1" applyBorder="1" applyAlignment="1">
      <alignment horizontal="center" vertical="top" wrapText="1"/>
    </xf>
    <xf numFmtId="0" fontId="4" fillId="0" borderId="0" xfId="0" applyFont="1" applyBorder="1" applyAlignment="1">
      <alignment horizontal="center" vertical="top" wrapText="1"/>
    </xf>
    <xf numFmtId="0" fontId="6" fillId="0" borderId="11" xfId="0" applyFont="1" applyBorder="1" applyAlignment="1">
      <alignment horizontal="center" vertical="top" wrapText="1"/>
    </xf>
    <xf numFmtId="8" fontId="6" fillId="0" borderId="11" xfId="0" applyNumberFormat="1" applyFont="1" applyBorder="1" applyAlignment="1">
      <alignment horizontal="center" vertical="top" wrapText="1"/>
    </xf>
    <xf numFmtId="8" fontId="6" fillId="0" borderId="11" xfId="0" applyNumberFormat="1" applyFont="1" applyBorder="1" applyAlignment="1">
      <alignment horizontal="center" vertical="center" wrapText="1"/>
    </xf>
    <xf numFmtId="0" fontId="0" fillId="0" borderId="0" xfId="0" applyBorder="1" applyAlignment="1">
      <alignment/>
    </xf>
    <xf numFmtId="8" fontId="6" fillId="0" borderId="0" xfId="0" applyNumberFormat="1" applyFont="1" applyBorder="1" applyAlignment="1">
      <alignment horizontal="center" vertical="top"/>
    </xf>
    <xf numFmtId="0" fontId="0" fillId="0" borderId="11" xfId="0" applyBorder="1" applyAlignment="1">
      <alignment/>
    </xf>
    <xf numFmtId="0" fontId="6" fillId="0" borderId="11" xfId="0" applyFont="1" applyBorder="1" applyAlignment="1">
      <alignment horizontal="center" vertical="top"/>
    </xf>
    <xf numFmtId="8" fontId="6" fillId="0" borderId="11" xfId="0" applyNumberFormat="1" applyFont="1" applyBorder="1" applyAlignment="1">
      <alignment horizontal="center" vertical="top"/>
    </xf>
    <xf numFmtId="0" fontId="6" fillId="0" borderId="12" xfId="0" applyFont="1" applyBorder="1" applyAlignment="1">
      <alignment vertical="top"/>
    </xf>
    <xf numFmtId="0" fontId="0" fillId="0" borderId="13" xfId="0" applyBorder="1" applyAlignment="1">
      <alignment vertical="top"/>
    </xf>
    <xf numFmtId="8" fontId="6" fillId="0" borderId="11" xfId="0" applyNumberFormat="1" applyFont="1" applyBorder="1" applyAlignment="1">
      <alignment horizontal="center"/>
    </xf>
    <xf numFmtId="0" fontId="6" fillId="0" borderId="11" xfId="0" applyFont="1" applyBorder="1" applyAlignment="1">
      <alignment wrapText="1"/>
    </xf>
    <xf numFmtId="0" fontId="0" fillId="0" borderId="0" xfId="0" applyAlignment="1">
      <alignment horizontal="justify" vertical="top" wrapText="1"/>
    </xf>
    <xf numFmtId="0" fontId="0" fillId="0" borderId="0" xfId="0" applyFont="1" applyAlignment="1">
      <alignment/>
    </xf>
    <xf numFmtId="0" fontId="31" fillId="0" borderId="0" xfId="0" applyFont="1" applyAlignment="1">
      <alignment/>
    </xf>
    <xf numFmtId="0" fontId="4" fillId="0" borderId="0" xfId="0" applyFont="1" applyAlignment="1">
      <alignment/>
    </xf>
    <xf numFmtId="0" fontId="10" fillId="0" borderId="11" xfId="0" applyFont="1" applyBorder="1" applyAlignment="1">
      <alignment/>
    </xf>
    <xf numFmtId="0" fontId="6" fillId="0" borderId="11" xfId="0" applyFont="1" applyBorder="1" applyAlignment="1">
      <alignment/>
    </xf>
    <xf numFmtId="177" fontId="6" fillId="0" borderId="11" xfId="0" applyNumberFormat="1" applyFont="1" applyBorder="1" applyAlignment="1">
      <alignment horizontal="center" vertical="top" wrapText="1"/>
    </xf>
    <xf numFmtId="0" fontId="6" fillId="0" borderId="12" xfId="0" applyFont="1" applyBorder="1" applyAlignment="1">
      <alignment wrapText="1"/>
    </xf>
    <xf numFmtId="0" fontId="10" fillId="0" borderId="14" xfId="0" applyFont="1" applyBorder="1" applyAlignment="1">
      <alignment/>
    </xf>
    <xf numFmtId="177" fontId="6" fillId="0" borderId="10" xfId="0" applyNumberFormat="1" applyFont="1" applyBorder="1" applyAlignment="1">
      <alignment horizontal="center" vertical="top" wrapText="1"/>
    </xf>
    <xf numFmtId="0" fontId="10" fillId="0" borderId="11" xfId="0" applyFont="1" applyBorder="1" applyAlignment="1">
      <alignment vertical="top"/>
    </xf>
    <xf numFmtId="0" fontId="0" fillId="0" borderId="0" xfId="0" applyBorder="1" applyAlignment="1">
      <alignment/>
    </xf>
    <xf numFmtId="8" fontId="10" fillId="0" borderId="11" xfId="0" applyNumberFormat="1" applyFont="1" applyBorder="1" applyAlignment="1">
      <alignment horizontal="center" vertical="top" wrapText="1"/>
    </xf>
    <xf numFmtId="0" fontId="0" fillId="0" borderId="0" xfId="0" applyFont="1" applyAlignment="1">
      <alignment/>
    </xf>
    <xf numFmtId="0" fontId="0" fillId="0" borderId="0" xfId="0" applyAlignment="1">
      <alignment wrapText="1"/>
    </xf>
    <xf numFmtId="0" fontId="6" fillId="0" borderId="11" xfId="0" applyFont="1" applyBorder="1" applyAlignment="1">
      <alignment horizontal="justify" vertical="center" wrapText="1"/>
    </xf>
    <xf numFmtId="0" fontId="6" fillId="0" borderId="11" xfId="0" applyFont="1" applyBorder="1" applyAlignment="1">
      <alignment vertical="center" wrapText="1"/>
    </xf>
    <xf numFmtId="0" fontId="6" fillId="0" borderId="0" xfId="0" applyFont="1" applyBorder="1" applyAlignment="1">
      <alignment/>
    </xf>
    <xf numFmtId="0" fontId="4" fillId="0" borderId="11" xfId="0" applyFont="1" applyBorder="1" applyAlignment="1">
      <alignment horizontal="center" vertical="center"/>
    </xf>
    <xf numFmtId="8" fontId="6" fillId="0" borderId="12" xfId="0" applyNumberFormat="1" applyFont="1" applyBorder="1" applyAlignment="1">
      <alignment horizontal="center" vertical="top" wrapText="1"/>
    </xf>
    <xf numFmtId="177" fontId="6" fillId="0" borderId="12" xfId="0" applyNumberFormat="1" applyFont="1" applyBorder="1" applyAlignment="1">
      <alignment horizontal="center" vertical="top" wrapText="1"/>
    </xf>
    <xf numFmtId="0" fontId="10" fillId="0" borderId="0" xfId="0" applyFont="1" applyAlignment="1">
      <alignment horizontal="justify" vertical="top" wrapText="1"/>
    </xf>
    <xf numFmtId="0" fontId="31" fillId="0" borderId="0" xfId="0" applyFont="1" applyAlignment="1">
      <alignment horizontal="justify" vertical="top" wrapText="1"/>
    </xf>
    <xf numFmtId="0" fontId="10" fillId="0" borderId="11" xfId="0" applyFont="1" applyBorder="1" applyAlignment="1">
      <alignment horizontal="center" vertical="top" wrapText="1"/>
    </xf>
    <xf numFmtId="0" fontId="0" fillId="0" borderId="14" xfId="0" applyBorder="1" applyAlignment="1">
      <alignment/>
    </xf>
    <xf numFmtId="0" fontId="0" fillId="0" borderId="11" xfId="0" applyFont="1" applyFill="1" applyBorder="1" applyAlignment="1">
      <alignment/>
    </xf>
    <xf numFmtId="8" fontId="6" fillId="0" borderId="12" xfId="0" applyNumberFormat="1" applyFont="1" applyBorder="1" applyAlignment="1">
      <alignment horizontal="center" vertical="center" wrapText="1"/>
    </xf>
    <xf numFmtId="0" fontId="4" fillId="0" borderId="0" xfId="0" applyFont="1" applyBorder="1" applyAlignment="1">
      <alignment/>
    </xf>
    <xf numFmtId="177" fontId="6" fillId="0" borderId="0" xfId="0" applyNumberFormat="1" applyFont="1" applyBorder="1" applyAlignment="1">
      <alignment horizontal="center"/>
    </xf>
    <xf numFmtId="177" fontId="6" fillId="0" borderId="0" xfId="0" applyNumberFormat="1" applyFont="1" applyBorder="1" applyAlignment="1">
      <alignment horizontal="center" vertical="top" wrapText="1"/>
    </xf>
    <xf numFmtId="0" fontId="32" fillId="0" borderId="11" xfId="0" applyFont="1" applyBorder="1" applyAlignment="1">
      <alignment horizontal="justify" vertical="center" wrapText="1"/>
    </xf>
    <xf numFmtId="0" fontId="0" fillId="0" borderId="11" xfId="0" applyBorder="1" applyAlignment="1">
      <alignment horizontal="center" vertical="top"/>
    </xf>
    <xf numFmtId="8" fontId="6" fillId="0" borderId="11" xfId="0" applyNumberFormat="1" applyFont="1" applyFill="1" applyBorder="1" applyAlignment="1">
      <alignment horizontal="center" vertical="top"/>
    </xf>
    <xf numFmtId="8" fontId="6" fillId="0" borderId="11" xfId="0" applyNumberFormat="1" applyFont="1" applyBorder="1" applyAlignment="1">
      <alignment vertical="top" wrapText="1"/>
    </xf>
    <xf numFmtId="0" fontId="4" fillId="0" borderId="11" xfId="0" applyFont="1" applyFill="1" applyBorder="1" applyAlignment="1">
      <alignment horizontal="center" vertical="center"/>
    </xf>
    <xf numFmtId="0" fontId="0" fillId="0" borderId="0" xfId="0" applyFill="1" applyAlignment="1">
      <alignment/>
    </xf>
    <xf numFmtId="8" fontId="61" fillId="0" borderId="11" xfId="0" applyNumberFormat="1" applyFont="1" applyFill="1" applyBorder="1" applyAlignment="1">
      <alignment horizontal="center" vertical="top" wrapText="1"/>
    </xf>
    <xf numFmtId="0" fontId="0" fillId="0" borderId="0" xfId="0" applyBorder="1" applyAlignment="1">
      <alignment horizontal="left"/>
    </xf>
    <xf numFmtId="0" fontId="32" fillId="0" borderId="0" xfId="0" applyFont="1" applyBorder="1" applyAlignment="1">
      <alignment horizontal="center" vertical="center" wrapText="1"/>
    </xf>
    <xf numFmtId="8" fontId="2" fillId="0" borderId="11" xfId="0" applyNumberFormat="1" applyFont="1" applyBorder="1" applyAlignment="1">
      <alignment horizontal="center" vertical="top" wrapText="1"/>
    </xf>
    <xf numFmtId="177" fontId="6" fillId="0" borderId="11" xfId="0" applyNumberFormat="1" applyFont="1" applyBorder="1" applyAlignment="1">
      <alignment horizontal="center"/>
    </xf>
    <xf numFmtId="0" fontId="0" fillId="0" borderId="11" xfId="0" applyBorder="1" applyAlignment="1">
      <alignment vertical="center"/>
    </xf>
    <xf numFmtId="8" fontId="6" fillId="0" borderId="11" xfId="0" applyNumberFormat="1" applyFont="1" applyBorder="1" applyAlignment="1">
      <alignment horizontal="center" vertical="center"/>
    </xf>
    <xf numFmtId="8" fontId="6" fillId="33" borderId="11" xfId="0" applyNumberFormat="1" applyFont="1" applyFill="1" applyBorder="1" applyAlignment="1">
      <alignment horizontal="center" vertical="center"/>
    </xf>
    <xf numFmtId="8" fontId="6" fillId="34" borderId="11" xfId="0" applyNumberFormat="1" applyFont="1" applyFill="1" applyBorder="1" applyAlignment="1">
      <alignment horizontal="center"/>
    </xf>
    <xf numFmtId="8" fontId="6" fillId="34" borderId="11" xfId="0" applyNumberFormat="1" applyFont="1" applyFill="1" applyBorder="1" applyAlignment="1">
      <alignment horizontal="center" vertical="center" wrapText="1"/>
    </xf>
    <xf numFmtId="8" fontId="6" fillId="0" borderId="11" xfId="0" applyNumberFormat="1" applyFont="1" applyBorder="1" applyAlignment="1">
      <alignment horizontal="right" vertical="center" wrapText="1"/>
    </xf>
    <xf numFmtId="0" fontId="6" fillId="0" borderId="15" xfId="0" applyFont="1" applyBorder="1" applyAlignment="1">
      <alignment vertical="center" wrapText="1"/>
    </xf>
    <xf numFmtId="10" fontId="6" fillId="0" borderId="11" xfId="0" applyNumberFormat="1" applyFont="1" applyBorder="1" applyAlignment="1">
      <alignment vertical="center" wrapText="1"/>
    </xf>
    <xf numFmtId="8" fontId="6" fillId="0" borderId="11" xfId="0" applyNumberFormat="1" applyFont="1" applyBorder="1" applyAlignment="1">
      <alignment vertical="center" wrapText="1"/>
    </xf>
    <xf numFmtId="0" fontId="0" fillId="0" borderId="0" xfId="0" applyAlignment="1">
      <alignment vertical="center"/>
    </xf>
    <xf numFmtId="0" fontId="4" fillId="0" borderId="16" xfId="0" applyFont="1" applyBorder="1" applyAlignment="1">
      <alignment horizontal="center" vertical="center" wrapText="1"/>
    </xf>
    <xf numFmtId="0" fontId="6" fillId="0" borderId="12" xfId="0" applyFont="1" applyBorder="1" applyAlignment="1">
      <alignment vertical="top" wrapText="1"/>
    </xf>
    <xf numFmtId="0" fontId="6" fillId="0" borderId="13" xfId="0" applyFont="1" applyBorder="1" applyAlignment="1">
      <alignment vertical="top" wrapText="1"/>
    </xf>
    <xf numFmtId="0" fontId="32" fillId="0" borderId="11" xfId="0" applyFont="1" applyBorder="1" applyAlignment="1">
      <alignment horizontal="center" vertical="center" wrapText="1"/>
    </xf>
    <xf numFmtId="0" fontId="6" fillId="0" borderId="11" xfId="0" applyFont="1" applyBorder="1" applyAlignment="1">
      <alignment vertical="top" wrapText="1"/>
    </xf>
    <xf numFmtId="0" fontId="31" fillId="0" borderId="0" xfId="0" applyFont="1" applyAlignment="1">
      <alignment/>
    </xf>
    <xf numFmtId="0" fontId="6" fillId="0" borderId="12" xfId="0" applyFont="1" applyBorder="1" applyAlignment="1">
      <alignment vertical="center"/>
    </xf>
    <xf numFmtId="0" fontId="6" fillId="0" borderId="11" xfId="0" applyFont="1" applyBorder="1" applyAlignment="1">
      <alignment vertical="center"/>
    </xf>
    <xf numFmtId="0" fontId="6" fillId="0" borderId="11" xfId="0" applyFont="1" applyBorder="1" applyAlignment="1">
      <alignment vertical="top"/>
    </xf>
    <xf numFmtId="0" fontId="6"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top"/>
    </xf>
    <xf numFmtId="0" fontId="10" fillId="0" borderId="11" xfId="0" applyFont="1" applyBorder="1" applyAlignment="1">
      <alignment horizontal="center" vertical="top" wrapText="1"/>
    </xf>
    <xf numFmtId="0" fontId="61" fillId="0" borderId="11" xfId="0" applyFont="1" applyFill="1" applyBorder="1" applyAlignment="1">
      <alignment horizontal="center" vertical="top" wrapText="1"/>
    </xf>
    <xf numFmtId="8" fontId="10" fillId="0" borderId="11" xfId="0" applyNumberFormat="1" applyFont="1" applyBorder="1" applyAlignment="1">
      <alignment wrapText="1"/>
    </xf>
    <xf numFmtId="8" fontId="6" fillId="0" borderId="11" xfId="0" applyNumberFormat="1" applyFont="1" applyBorder="1" applyAlignment="1">
      <alignment wrapText="1"/>
    </xf>
    <xf numFmtId="0" fontId="0" fillId="0" borderId="11" xfId="0" applyBorder="1" applyAlignment="1">
      <alignment horizontal="center" vertical="center"/>
    </xf>
    <xf numFmtId="0" fontId="0" fillId="0" borderId="11" xfId="0" applyBorder="1" applyAlignment="1">
      <alignment horizontal="center" vertical="top" wrapText="1"/>
    </xf>
    <xf numFmtId="0" fontId="61" fillId="0" borderId="11" xfId="0" applyFont="1" applyFill="1" applyBorder="1" applyAlignment="1">
      <alignment horizontal="center" vertical="center" wrapText="1"/>
    </xf>
    <xf numFmtId="8" fontId="6" fillId="0" borderId="12" xfId="0" applyNumberFormat="1" applyFont="1" applyFill="1" applyBorder="1" applyAlignment="1">
      <alignment horizontal="center" vertical="top"/>
    </xf>
    <xf numFmtId="8" fontId="62" fillId="0" borderId="11" xfId="0" applyNumberFormat="1" applyFont="1" applyBorder="1" applyAlignment="1">
      <alignment horizontal="center" vertical="center"/>
    </xf>
    <xf numFmtId="0" fontId="62" fillId="0" borderId="11" xfId="0" applyFont="1" applyBorder="1" applyAlignment="1">
      <alignment horizontal="justify" vertical="top" wrapText="1"/>
    </xf>
    <xf numFmtId="8" fontId="62" fillId="0" borderId="11" xfId="0" applyNumberFormat="1" applyFont="1" applyBorder="1" applyAlignment="1">
      <alignment horizontal="center" vertical="top" wrapText="1"/>
    </xf>
    <xf numFmtId="8" fontId="62" fillId="0" borderId="11" xfId="0" applyNumberFormat="1" applyFont="1" applyBorder="1" applyAlignment="1">
      <alignment horizontal="center" vertical="center" wrapText="1"/>
    </xf>
    <xf numFmtId="0" fontId="63" fillId="0" borderId="11" xfId="0" applyFont="1" applyBorder="1" applyAlignment="1">
      <alignment/>
    </xf>
    <xf numFmtId="0" fontId="32" fillId="0" borderId="11" xfId="0" applyFont="1" applyBorder="1" applyAlignment="1">
      <alignment horizontal="left" vertical="center" wrapText="1"/>
    </xf>
    <xf numFmtId="0" fontId="6" fillId="0" borderId="11" xfId="0" applyFont="1" applyBorder="1" applyAlignment="1">
      <alignment vertical="center"/>
    </xf>
    <xf numFmtId="0" fontId="10" fillId="0" borderId="0" xfId="0" applyFont="1" applyAlignment="1">
      <alignment horizontal="justify" vertical="top" wrapText="1"/>
    </xf>
    <xf numFmtId="0" fontId="31" fillId="0" borderId="0" xfId="0" applyFont="1" applyAlignment="1">
      <alignment/>
    </xf>
    <xf numFmtId="0" fontId="36" fillId="0" borderId="12" xfId="0" applyFont="1" applyBorder="1" applyAlignment="1">
      <alignment horizontal="left" vertical="top" wrapText="1"/>
    </xf>
    <xf numFmtId="0" fontId="9" fillId="0" borderId="0" xfId="0" applyFont="1" applyAlignment="1">
      <alignment horizontal="right" vertical="center"/>
    </xf>
    <xf numFmtId="0" fontId="8" fillId="0" borderId="13" xfId="0" applyFont="1" applyBorder="1" applyAlignment="1">
      <alignment horizontal="left" vertical="top" wrapText="1"/>
    </xf>
    <xf numFmtId="0" fontId="37" fillId="0" borderId="12" xfId="0" applyFont="1" applyBorder="1" applyAlignment="1">
      <alignment horizontal="left" vertical="center" wrapText="1"/>
    </xf>
    <xf numFmtId="0" fontId="0" fillId="0" borderId="13" xfId="0" applyBorder="1" applyAlignment="1">
      <alignment wrapText="1"/>
    </xf>
    <xf numFmtId="0" fontId="0" fillId="0" borderId="14" xfId="0" applyBorder="1" applyAlignment="1">
      <alignment wrapText="1"/>
    </xf>
    <xf numFmtId="0" fontId="6" fillId="0" borderId="0" xfId="0" applyFont="1" applyBorder="1" applyAlignment="1">
      <alignment vertical="center"/>
    </xf>
    <xf numFmtId="0" fontId="6" fillId="0" borderId="0" xfId="0" applyFont="1" applyBorder="1" applyAlignment="1">
      <alignment horizontal="justify" vertical="center" wrapText="1"/>
    </xf>
    <xf numFmtId="8" fontId="6" fillId="0" borderId="0" xfId="0" applyNumberFormat="1" applyFont="1" applyFill="1" applyBorder="1" applyAlignment="1">
      <alignment horizontal="center" vertical="center"/>
    </xf>
    <xf numFmtId="0" fontId="6" fillId="0" borderId="11" xfId="0" applyFont="1" applyBorder="1" applyAlignment="1">
      <alignment vertical="center" wrapText="1"/>
    </xf>
    <xf numFmtId="0" fontId="4" fillId="0" borderId="0" xfId="0" applyFont="1" applyBorder="1" applyAlignment="1">
      <alignment horizontal="center" vertical="center" wrapText="1"/>
    </xf>
    <xf numFmtId="177" fontId="0" fillId="0" borderId="0" xfId="0" applyNumberFormat="1" applyBorder="1" applyAlignment="1">
      <alignment vertical="center"/>
    </xf>
    <xf numFmtId="0" fontId="6" fillId="0" borderId="11" xfId="0" applyFont="1" applyBorder="1" applyAlignment="1">
      <alignment vertical="top"/>
    </xf>
    <xf numFmtId="8" fontId="6" fillId="0" borderId="12" xfId="0" applyNumberFormat="1" applyFont="1" applyBorder="1" applyAlignment="1">
      <alignment horizontal="center" vertical="center"/>
    </xf>
    <xf numFmtId="8" fontId="6" fillId="0" borderId="17" xfId="0" applyNumberFormat="1" applyFont="1" applyBorder="1" applyAlignment="1">
      <alignment horizontal="center" vertical="center"/>
    </xf>
    <xf numFmtId="0" fontId="61" fillId="0" borderId="12" xfId="0" applyFont="1" applyBorder="1" applyAlignment="1">
      <alignment vertical="top"/>
    </xf>
    <xf numFmtId="0" fontId="6" fillId="34" borderId="12" xfId="0" applyFont="1" applyFill="1" applyBorder="1" applyAlignment="1">
      <alignment horizontal="center" vertical="top" wrapText="1"/>
    </xf>
    <xf numFmtId="0" fontId="0" fillId="34" borderId="13" xfId="0" applyFill="1" applyBorder="1" applyAlignment="1">
      <alignment vertical="top" wrapText="1"/>
    </xf>
    <xf numFmtId="8" fontId="6" fillId="34" borderId="11" xfId="0" applyNumberFormat="1" applyFont="1" applyFill="1" applyBorder="1" applyAlignment="1">
      <alignment horizontal="center" vertical="top" wrapText="1"/>
    </xf>
    <xf numFmtId="8" fontId="61" fillId="0" borderId="11" xfId="0" applyNumberFormat="1" applyFont="1" applyBorder="1" applyAlignment="1">
      <alignment horizontal="center" vertical="top" wrapText="1"/>
    </xf>
    <xf numFmtId="0" fontId="6" fillId="0" borderId="11" xfId="0" applyFont="1" applyBorder="1" applyAlignment="1">
      <alignment horizontal="justify" vertical="top" wrapText="1"/>
    </xf>
    <xf numFmtId="0" fontId="5" fillId="0" borderId="0" xfId="0" applyFont="1" applyBorder="1" applyAlignment="1">
      <alignment vertical="center" wrapText="1"/>
    </xf>
    <xf numFmtId="8" fontId="6" fillId="0" borderId="0" xfId="0" applyNumberFormat="1" applyFont="1" applyBorder="1" applyAlignment="1">
      <alignment/>
    </xf>
    <xf numFmtId="0" fontId="10" fillId="0" borderId="0" xfId="0" applyFont="1" applyFill="1" applyBorder="1" applyAlignment="1">
      <alignment wrapText="1"/>
    </xf>
    <xf numFmtId="8" fontId="10" fillId="0" borderId="0" xfId="0" applyNumberFormat="1" applyFont="1" applyBorder="1" applyAlignment="1">
      <alignment/>
    </xf>
    <xf numFmtId="0" fontId="38" fillId="0" borderId="0" xfId="0" applyFont="1" applyFill="1" applyBorder="1" applyAlignment="1">
      <alignment wrapText="1"/>
    </xf>
    <xf numFmtId="0" fontId="0" fillId="0" borderId="0" xfId="0" applyBorder="1" applyAlignment="1">
      <alignment wrapText="1"/>
    </xf>
    <xf numFmtId="0" fontId="10" fillId="0" borderId="0" xfId="0" applyFont="1" applyBorder="1" applyAlignment="1">
      <alignment wrapText="1"/>
    </xf>
    <xf numFmtId="8" fontId="0" fillId="0" borderId="0" xfId="0" applyNumberFormat="1" applyBorder="1" applyAlignment="1">
      <alignment/>
    </xf>
    <xf numFmtId="8" fontId="10" fillId="0" borderId="0" xfId="0" applyNumberFormat="1" applyFont="1" applyBorder="1" applyAlignment="1">
      <alignment vertical="center"/>
    </xf>
    <xf numFmtId="0" fontId="0" fillId="0" borderId="0" xfId="0" applyFont="1" applyBorder="1" applyAlignment="1">
      <alignment wrapText="1"/>
    </xf>
    <xf numFmtId="0" fontId="36" fillId="0" borderId="0" xfId="0" applyFont="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xf>
    <xf numFmtId="8" fontId="61" fillId="0" borderId="11" xfId="0" applyNumberFormat="1" applyFont="1" applyFill="1" applyBorder="1" applyAlignment="1">
      <alignment horizontal="center" vertical="center" wrapText="1"/>
    </xf>
    <xf numFmtId="8" fontId="0" fillId="0" borderId="0" xfId="0" applyNumberFormat="1" applyFill="1" applyAlignment="1">
      <alignment/>
    </xf>
    <xf numFmtId="0" fontId="5" fillId="0" borderId="11" xfId="0" applyFont="1" applyBorder="1" applyAlignment="1">
      <alignment vertical="center" wrapText="1"/>
    </xf>
    <xf numFmtId="0" fontId="0" fillId="0" borderId="11" xfId="0" applyFont="1" applyBorder="1" applyAlignment="1">
      <alignment/>
    </xf>
    <xf numFmtId="0" fontId="0" fillId="0" borderId="11" xfId="0" applyFont="1" applyFill="1" applyBorder="1" applyAlignment="1">
      <alignment wrapText="1"/>
    </xf>
    <xf numFmtId="0" fontId="6" fillId="0" borderId="11" xfId="0" applyFont="1" applyBorder="1" applyAlignment="1">
      <alignment horizontal="left" vertical="center"/>
    </xf>
    <xf numFmtId="0" fontId="61" fillId="0" borderId="11" xfId="0" applyFont="1" applyBorder="1" applyAlignment="1">
      <alignment vertical="center" wrapText="1"/>
    </xf>
    <xf numFmtId="0" fontId="6" fillId="34" borderId="12" xfId="0" applyFont="1" applyFill="1" applyBorder="1" applyAlignment="1">
      <alignment vertical="center" wrapText="1"/>
    </xf>
    <xf numFmtId="0" fontId="0" fillId="34" borderId="11" xfId="0" applyFill="1" applyBorder="1" applyAlignment="1">
      <alignment vertical="center" wrapText="1"/>
    </xf>
    <xf numFmtId="0" fontId="6" fillId="10" borderId="11" xfId="0" applyFont="1" applyFill="1" applyBorder="1" applyAlignment="1">
      <alignment vertical="center" wrapText="1"/>
    </xf>
    <xf numFmtId="0" fontId="0" fillId="10" borderId="11" xfId="0" applyFill="1" applyBorder="1" applyAlignment="1">
      <alignment vertical="center" wrapText="1"/>
    </xf>
    <xf numFmtId="8" fontId="6" fillId="10" borderId="11" xfId="0" applyNumberFormat="1" applyFont="1" applyFill="1" applyBorder="1" applyAlignment="1">
      <alignment horizontal="center"/>
    </xf>
    <xf numFmtId="0" fontId="64" fillId="0" borderId="11" xfId="0" applyFont="1" applyBorder="1" applyAlignment="1">
      <alignment/>
    </xf>
    <xf numFmtId="8" fontId="61" fillId="0" borderId="11" xfId="0" applyNumberFormat="1" applyFont="1" applyBorder="1" applyAlignment="1">
      <alignment horizontal="center" vertical="center"/>
    </xf>
    <xf numFmtId="0" fontId="4" fillId="0" borderId="0" xfId="0" applyFont="1" applyFill="1" applyBorder="1" applyAlignment="1">
      <alignment horizontal="center" vertical="center"/>
    </xf>
    <xf numFmtId="8" fontId="6" fillId="0" borderId="0" xfId="0" applyNumberFormat="1" applyFont="1" applyFill="1" applyBorder="1" applyAlignment="1">
      <alignment horizontal="center" vertical="top"/>
    </xf>
    <xf numFmtId="0" fontId="0" fillId="0" borderId="0" xfId="0" applyFill="1" applyBorder="1" applyAlignment="1">
      <alignment/>
    </xf>
    <xf numFmtId="177" fontId="0" fillId="0" borderId="0" xfId="0" applyNumberFormat="1" applyBorder="1" applyAlignment="1">
      <alignment horizontal="center"/>
    </xf>
    <xf numFmtId="0" fontId="10" fillId="0" borderId="0" xfId="0" applyFont="1" applyAlignment="1">
      <alignment horizontal="justify" vertical="top" wrapText="1"/>
    </xf>
    <xf numFmtId="0" fontId="31" fillId="0" borderId="0" xfId="0" applyFont="1" applyAlignment="1">
      <alignment horizontal="justify" vertical="top" wrapText="1"/>
    </xf>
    <xf numFmtId="0" fontId="6" fillId="0" borderId="11" xfId="0" applyFont="1" applyBorder="1" applyAlignment="1">
      <alignment horizontal="justify" vertical="top" wrapText="1"/>
    </xf>
    <xf numFmtId="0" fontId="10" fillId="0" borderId="0" xfId="0" applyFont="1" applyAlignment="1">
      <alignment wrapText="1"/>
    </xf>
    <xf numFmtId="0" fontId="10" fillId="0" borderId="0" xfId="0" applyFont="1" applyBorder="1" applyAlignment="1">
      <alignment/>
    </xf>
    <xf numFmtId="8" fontId="65" fillId="0" borderId="11" xfId="0" applyNumberFormat="1" applyFont="1" applyBorder="1" applyAlignment="1">
      <alignment horizontal="center" vertical="center"/>
    </xf>
    <xf numFmtId="0" fontId="64" fillId="0" borderId="13" xfId="0" applyFont="1" applyBorder="1" applyAlignment="1">
      <alignment/>
    </xf>
    <xf numFmtId="8" fontId="6" fillId="0" borderId="11" xfId="0" applyNumberFormat="1" applyFont="1" applyFill="1" applyBorder="1" applyAlignment="1">
      <alignment horizontal="center"/>
    </xf>
    <xf numFmtId="8" fontId="6" fillId="0" borderId="0" xfId="0" applyNumberFormat="1" applyFont="1" applyBorder="1" applyAlignment="1">
      <alignment horizontal="center" vertical="center"/>
    </xf>
    <xf numFmtId="8" fontId="6" fillId="0" borderId="14" xfId="0" applyNumberFormat="1" applyFont="1" applyBorder="1" applyAlignment="1">
      <alignment horizontal="center" vertical="center"/>
    </xf>
    <xf numFmtId="0" fontId="0" fillId="0" borderId="11" xfId="0" applyBorder="1" applyAlignment="1">
      <alignment wrapText="1"/>
    </xf>
    <xf numFmtId="0" fontId="10" fillId="0" borderId="11" xfId="0" applyFont="1" applyBorder="1" applyAlignment="1">
      <alignment wrapText="1"/>
    </xf>
    <xf numFmtId="8" fontId="10" fillId="0" borderId="11" xfId="0" applyNumberFormat="1" applyFont="1" applyBorder="1" applyAlignment="1">
      <alignment/>
    </xf>
    <xf numFmtId="0" fontId="10" fillId="0" borderId="11" xfId="0" applyFont="1" applyFill="1" applyBorder="1" applyAlignment="1">
      <alignment wrapText="1"/>
    </xf>
    <xf numFmtId="8" fontId="6" fillId="0" borderId="11" xfId="0" applyNumberFormat="1" applyFont="1" applyBorder="1" applyAlignment="1">
      <alignment/>
    </xf>
    <xf numFmtId="0" fontId="38" fillId="0" borderId="11" xfId="0" applyFont="1" applyFill="1" applyBorder="1" applyAlignment="1">
      <alignment wrapText="1"/>
    </xf>
    <xf numFmtId="8" fontId="0" fillId="0" borderId="11" xfId="0" applyNumberFormat="1" applyBorder="1" applyAlignment="1">
      <alignment/>
    </xf>
    <xf numFmtId="8" fontId="10" fillId="0" borderId="11" xfId="0" applyNumberFormat="1" applyFont="1" applyBorder="1" applyAlignment="1">
      <alignment vertical="center"/>
    </xf>
    <xf numFmtId="0" fontId="5" fillId="0" borderId="11" xfId="0" applyFont="1" applyFill="1" applyBorder="1" applyAlignment="1">
      <alignment vertical="center" wrapText="1"/>
    </xf>
    <xf numFmtId="0" fontId="32" fillId="0" borderId="11" xfId="0" applyFont="1" applyFill="1" applyBorder="1" applyAlignment="1">
      <alignment vertical="center" wrapText="1"/>
    </xf>
    <xf numFmtId="0" fontId="10" fillId="0" borderId="11" xfId="0" applyFont="1" applyFill="1" applyBorder="1" applyAlignment="1">
      <alignment vertical="center" wrapText="1"/>
    </xf>
    <xf numFmtId="8" fontId="6" fillId="0" borderId="11" xfId="0" applyNumberFormat="1" applyFont="1" applyBorder="1" applyAlignment="1">
      <alignment horizontal="center" wrapText="1"/>
    </xf>
    <xf numFmtId="0" fontId="9" fillId="0" borderId="0" xfId="0" applyFont="1" applyAlignment="1">
      <alignment horizontal="right"/>
    </xf>
    <xf numFmtId="0" fontId="10" fillId="0" borderId="11" xfId="0" applyFont="1" applyBorder="1" applyAlignment="1">
      <alignment horizontal="left" vertical="top" wrapText="1" indent="1"/>
    </xf>
    <xf numFmtId="0" fontId="41" fillId="0" borderId="0" xfId="0" applyFont="1" applyAlignment="1">
      <alignment horizontal="center" vertical="center" wrapText="1"/>
    </xf>
    <xf numFmtId="0" fontId="0" fillId="0" borderId="0" xfId="0" applyAlignment="1">
      <alignment wrapText="1"/>
    </xf>
    <xf numFmtId="0" fontId="10" fillId="0" borderId="0" xfId="0" applyFont="1" applyAlignment="1">
      <alignment horizontal="justify" vertical="top" wrapText="1"/>
    </xf>
    <xf numFmtId="0" fontId="31" fillId="0" borderId="0" xfId="0" applyFont="1" applyAlignment="1">
      <alignment horizontal="justify" vertical="top" wrapText="1"/>
    </xf>
    <xf numFmtId="0" fontId="6" fillId="0" borderId="18" xfId="0" applyFont="1" applyBorder="1" applyAlignment="1">
      <alignment horizontal="center" vertical="center"/>
    </xf>
    <xf numFmtId="0" fontId="0" fillId="0" borderId="18" xfId="0" applyBorder="1" applyAlignment="1">
      <alignment vertical="center"/>
    </xf>
    <xf numFmtId="0" fontId="6" fillId="0" borderId="12" xfId="0" applyFont="1" applyBorder="1" applyAlignment="1">
      <alignment vertical="top" wrapText="1"/>
    </xf>
    <xf numFmtId="0" fontId="6" fillId="0" borderId="13" xfId="0" applyFont="1" applyBorder="1" applyAlignment="1">
      <alignment vertical="top" wrapText="1"/>
    </xf>
    <xf numFmtId="0" fontId="10" fillId="0" borderId="12" xfId="0" applyFont="1" applyBorder="1" applyAlignment="1">
      <alignment vertical="top" wrapText="1"/>
    </xf>
    <xf numFmtId="0" fontId="10" fillId="0" borderId="13" xfId="0" applyFont="1" applyBorder="1" applyAlignment="1">
      <alignment vertical="top" wrapText="1"/>
    </xf>
    <xf numFmtId="0" fontId="10" fillId="0" borderId="19" xfId="0" applyFont="1" applyBorder="1" applyAlignment="1">
      <alignment horizontal="left" vertical="top" wrapText="1"/>
    </xf>
    <xf numFmtId="0" fontId="0" fillId="0" borderId="20" xfId="0" applyBorder="1" applyAlignment="1">
      <alignment horizontal="left" vertical="top" wrapText="1"/>
    </xf>
    <xf numFmtId="0" fontId="10" fillId="0" borderId="12" xfId="0" applyFont="1" applyBorder="1" applyAlignment="1">
      <alignment horizontal="left" vertical="top" wrapText="1"/>
    </xf>
    <xf numFmtId="0" fontId="0" fillId="0" borderId="14" xfId="0" applyBorder="1" applyAlignment="1">
      <alignment horizontal="left" vertical="top" wrapText="1"/>
    </xf>
    <xf numFmtId="0" fontId="36" fillId="0" borderId="12" xfId="0" applyFont="1" applyBorder="1" applyAlignment="1">
      <alignment horizontal="left" vertical="top" wrapText="1"/>
    </xf>
    <xf numFmtId="0" fontId="8" fillId="0" borderId="14" xfId="0" applyFont="1" applyBorder="1" applyAlignment="1">
      <alignment horizontal="left" vertical="top" wrapText="1"/>
    </xf>
    <xf numFmtId="0" fontId="10" fillId="0" borderId="12" xfId="0" applyFont="1" applyBorder="1" applyAlignment="1">
      <alignment horizontal="justify" vertical="top" wrapText="1"/>
    </xf>
    <xf numFmtId="0" fontId="0" fillId="0" borderId="13" xfId="0" applyBorder="1" applyAlignment="1">
      <alignment horizontal="justify" vertical="top" wrapText="1"/>
    </xf>
    <xf numFmtId="0" fontId="0" fillId="0" borderId="13" xfId="0" applyBorder="1" applyAlignment="1">
      <alignment vertical="top" wrapText="1"/>
    </xf>
    <xf numFmtId="0" fontId="4" fillId="0" borderId="13"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6" fillId="0" borderId="12" xfId="0" applyFont="1" applyBorder="1" applyAlignment="1">
      <alignment horizontal="center"/>
    </xf>
    <xf numFmtId="0" fontId="0" fillId="0" borderId="13" xfId="0" applyBorder="1" applyAlignment="1">
      <alignment/>
    </xf>
    <xf numFmtId="0" fontId="6" fillId="0" borderId="12" xfId="0" applyFont="1" applyBorder="1" applyAlignment="1">
      <alignment horizontal="justify" vertical="top" wrapText="1"/>
    </xf>
    <xf numFmtId="0" fontId="6" fillId="0" borderId="13" xfId="0" applyFont="1" applyBorder="1" applyAlignment="1">
      <alignment horizontal="justify" vertical="top" wrapText="1"/>
    </xf>
    <xf numFmtId="0" fontId="10" fillId="0" borderId="13" xfId="0" applyFont="1" applyBorder="1" applyAlignment="1">
      <alignment horizontal="justify" vertical="top" wrapText="1"/>
    </xf>
    <xf numFmtId="0" fontId="0" fillId="0" borderId="13" xfId="0" applyFont="1" applyBorder="1" applyAlignment="1">
      <alignment horizontal="justify" vertical="top" wrapText="1"/>
    </xf>
    <xf numFmtId="0" fontId="0" fillId="0" borderId="14" xfId="0" applyBorder="1" applyAlignment="1">
      <alignment vertical="top" wrapText="1"/>
    </xf>
    <xf numFmtId="0" fontId="10" fillId="0" borderId="11" xfId="0" applyFont="1" applyBorder="1" applyAlignment="1">
      <alignment vertical="top" wrapText="1"/>
    </xf>
    <xf numFmtId="0" fontId="6" fillId="0" borderId="12" xfId="0" applyFont="1" applyBorder="1" applyAlignment="1">
      <alignment vertical="center"/>
    </xf>
    <xf numFmtId="0" fontId="0" fillId="0" borderId="14" xfId="0" applyBorder="1" applyAlignment="1">
      <alignment vertical="center"/>
    </xf>
    <xf numFmtId="0" fontId="6" fillId="0" borderId="12" xfId="0" applyFont="1" applyBorder="1" applyAlignment="1">
      <alignment vertical="center" wrapText="1"/>
    </xf>
    <xf numFmtId="0" fontId="6" fillId="0" borderId="14" xfId="0" applyFont="1" applyBorder="1" applyAlignment="1">
      <alignment vertical="center" wrapText="1"/>
    </xf>
    <xf numFmtId="0" fontId="0" fillId="0" borderId="14" xfId="0" applyBorder="1" applyAlignment="1">
      <alignment vertical="center" wrapText="1"/>
    </xf>
    <xf numFmtId="0" fontId="6"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1" fillId="0" borderId="0" xfId="0" applyFont="1" applyAlignment="1">
      <alignment/>
    </xf>
    <xf numFmtId="0" fontId="6" fillId="0" borderId="11" xfId="0" applyFont="1" applyBorder="1" applyAlignment="1">
      <alignment horizontal="center"/>
    </xf>
    <xf numFmtId="0" fontId="10" fillId="0" borderId="11" xfId="0" applyFont="1" applyBorder="1" applyAlignment="1">
      <alignment/>
    </xf>
    <xf numFmtId="0" fontId="6" fillId="0" borderId="11" xfId="0" applyFont="1" applyBorder="1" applyAlignment="1">
      <alignment horizontal="justify" vertical="top" wrapText="1"/>
    </xf>
    <xf numFmtId="0" fontId="6" fillId="0" borderId="11" xfId="0" applyFont="1" applyBorder="1" applyAlignment="1">
      <alignment horizontal="left" vertical="top" wrapText="1"/>
    </xf>
    <xf numFmtId="0" fontId="10" fillId="0" borderId="11" xfId="0" applyFont="1" applyBorder="1" applyAlignment="1">
      <alignment horizontal="left" vertical="top" wrapText="1" indent="1"/>
    </xf>
    <xf numFmtId="0" fontId="6" fillId="0" borderId="11" xfId="0" applyFont="1" applyBorder="1" applyAlignment="1">
      <alignment vertical="top" wrapText="1"/>
    </xf>
    <xf numFmtId="0" fontId="5" fillId="0" borderId="11" xfId="0" applyFont="1" applyBorder="1" applyAlignment="1">
      <alignment vertical="top" wrapText="1"/>
    </xf>
    <xf numFmtId="0" fontId="5" fillId="0" borderId="14" xfId="0" applyFont="1" applyBorder="1" applyAlignment="1">
      <alignment vertical="top" wrapText="1"/>
    </xf>
    <xf numFmtId="0" fontId="32" fillId="0" borderId="11" xfId="0" applyFont="1" applyBorder="1" applyAlignment="1">
      <alignment vertical="top" wrapText="1"/>
    </xf>
    <xf numFmtId="0" fontId="10" fillId="0" borderId="11" xfId="0" applyFont="1" applyBorder="1" applyAlignment="1">
      <alignment horizontal="left" vertical="top" wrapText="1"/>
    </xf>
    <xf numFmtId="0" fontId="36" fillId="0" borderId="11" xfId="0" applyFont="1" applyBorder="1" applyAlignment="1">
      <alignment horizontal="left" vertical="top" wrapText="1"/>
    </xf>
    <xf numFmtId="0" fontId="10" fillId="0" borderId="14" xfId="0" applyFont="1" applyBorder="1" applyAlignment="1">
      <alignment horizontal="justify" vertical="top" wrapText="1"/>
    </xf>
    <xf numFmtId="0" fontId="6" fillId="0" borderId="11" xfId="0" applyFont="1" applyBorder="1" applyAlignment="1">
      <alignment vertical="center"/>
    </xf>
    <xf numFmtId="0" fontId="0" fillId="0" borderId="11" xfId="0" applyBorder="1" applyAlignment="1">
      <alignment/>
    </xf>
    <xf numFmtId="0" fontId="7" fillId="0" borderId="21" xfId="0" applyFont="1" applyBorder="1" applyAlignment="1">
      <alignment horizontal="justify" wrapText="1"/>
    </xf>
    <xf numFmtId="0" fontId="0" fillId="0" borderId="18" xfId="0" applyBorder="1" applyAlignment="1">
      <alignment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36" fillId="0" borderId="12" xfId="0" applyFont="1" applyBorder="1" applyAlignment="1">
      <alignment vertical="center" wrapText="1"/>
    </xf>
    <xf numFmtId="0" fontId="36" fillId="0" borderId="14" xfId="0" applyFont="1" applyBorder="1" applyAlignment="1">
      <alignment vertical="center" wrapText="1"/>
    </xf>
    <xf numFmtId="0" fontId="36" fillId="0" borderId="11" xfId="0" applyFont="1" applyBorder="1" applyAlignment="1">
      <alignment wrapText="1"/>
    </xf>
    <xf numFmtId="0" fontId="3" fillId="0" borderId="11" xfId="0" applyFont="1" applyBorder="1" applyAlignment="1">
      <alignment horizontal="justify" vertical="top" wrapText="1"/>
    </xf>
    <xf numFmtId="0" fontId="36" fillId="0" borderId="14" xfId="0" applyFont="1" applyBorder="1" applyAlignment="1">
      <alignment horizontal="left" vertical="top" wrapText="1"/>
    </xf>
    <xf numFmtId="8" fontId="6" fillId="0" borderId="12" xfId="0" applyNumberFormat="1" applyFont="1" applyBorder="1" applyAlignment="1">
      <alignment horizontal="center" wrapText="1"/>
    </xf>
    <xf numFmtId="0" fontId="0" fillId="0" borderId="14" xfId="0" applyBorder="1" applyAlignment="1">
      <alignment wrapText="1"/>
    </xf>
    <xf numFmtId="0" fontId="6" fillId="0" borderId="0" xfId="0" applyFont="1" applyBorder="1" applyAlignment="1">
      <alignment horizontal="center" vertical="center"/>
    </xf>
    <xf numFmtId="0" fontId="0" fillId="0" borderId="0" xfId="0" applyAlignment="1">
      <alignment horizontal="center" vertical="center"/>
    </xf>
    <xf numFmtId="0" fontId="10" fillId="0" borderId="0" xfId="0" applyFont="1" applyBorder="1"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10" fillId="0" borderId="0" xfId="0" applyFont="1" applyAlignment="1">
      <alignment wrapText="1"/>
    </xf>
    <xf numFmtId="0" fontId="32" fillId="0" borderId="11" xfId="0" applyFont="1" applyBorder="1" applyAlignment="1">
      <alignment horizontal="center" vertical="center" wrapText="1"/>
    </xf>
    <xf numFmtId="0" fontId="10" fillId="0" borderId="12" xfId="0" applyFont="1" applyBorder="1" applyAlignment="1">
      <alignment horizontal="left" vertical="top" wrapText="1" indent="1"/>
    </xf>
    <xf numFmtId="0" fontId="0" fillId="0" borderId="14" xfId="0" applyBorder="1" applyAlignment="1">
      <alignment horizontal="left" vertical="top" wrapText="1" indent="1"/>
    </xf>
    <xf numFmtId="0" fontId="6" fillId="7" borderId="12" xfId="0" applyFont="1" applyFill="1" applyBorder="1" applyAlignment="1">
      <alignment horizontal="center" vertical="center" wrapText="1"/>
    </xf>
    <xf numFmtId="0" fontId="0" fillId="7" borderId="13" xfId="0" applyFill="1" applyBorder="1" applyAlignment="1">
      <alignment horizontal="center" wrapText="1"/>
    </xf>
    <xf numFmtId="0" fontId="0" fillId="7" borderId="14" xfId="0" applyFill="1" applyBorder="1" applyAlignment="1">
      <alignment horizontal="center" wrapText="1"/>
    </xf>
    <xf numFmtId="0" fontId="6" fillId="0" borderId="12" xfId="0" applyFont="1" applyBorder="1" applyAlignment="1">
      <alignment wrapText="1"/>
    </xf>
    <xf numFmtId="0" fontId="0" fillId="0" borderId="13" xfId="0" applyBorder="1" applyAlignment="1">
      <alignment wrapText="1"/>
    </xf>
    <xf numFmtId="0" fontId="0" fillId="0" borderId="11" xfId="0" applyBorder="1" applyAlignment="1">
      <alignment horizontal="left" vertical="top" wrapText="1"/>
    </xf>
    <xf numFmtId="0" fontId="10" fillId="0" borderId="14" xfId="0" applyFont="1" applyBorder="1" applyAlignment="1">
      <alignment vertical="top" wrapText="1"/>
    </xf>
    <xf numFmtId="0" fontId="6" fillId="0" borderId="18" xfId="0" applyFont="1" applyBorder="1" applyAlignment="1">
      <alignment horizontal="center"/>
    </xf>
    <xf numFmtId="0" fontId="0" fillId="0" borderId="18" xfId="0" applyBorder="1" applyAlignment="1">
      <alignment/>
    </xf>
    <xf numFmtId="0" fontId="11" fillId="0" borderId="14" xfId="0" applyFont="1" applyBorder="1" applyAlignment="1">
      <alignment horizontal="left" vertical="top" wrapText="1" indent="1"/>
    </xf>
    <xf numFmtId="0" fontId="10" fillId="0" borderId="12" xfId="0" applyFont="1" applyBorder="1" applyAlignment="1">
      <alignment vertical="center" wrapText="1"/>
    </xf>
    <xf numFmtId="0" fontId="10" fillId="0" borderId="14" xfId="0" applyFont="1" applyBorder="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30"/>
  <sheetViews>
    <sheetView zoomScalePageLayoutView="0" workbookViewId="0" topLeftCell="A95">
      <selection activeCell="C115" sqref="C115"/>
    </sheetView>
  </sheetViews>
  <sheetFormatPr defaultColWidth="9.140625" defaultRowHeight="12.75"/>
  <cols>
    <col min="1" max="1" width="48.140625" style="0" customWidth="1"/>
    <col min="2" max="2" width="22.140625" style="0" customWidth="1"/>
    <col min="3" max="3" width="21.7109375" style="0" customWidth="1"/>
    <col min="4" max="4" width="20.57421875" style="0" customWidth="1"/>
    <col min="5" max="5" width="31.140625" style="0" customWidth="1"/>
    <col min="6" max="6" width="23.00390625" style="0" customWidth="1"/>
    <col min="7" max="7" width="28.8515625" style="0" customWidth="1"/>
    <col min="15" max="15" width="7.57421875" style="0" customWidth="1"/>
  </cols>
  <sheetData>
    <row r="1" spans="1:5" ht="25.5" customHeight="1">
      <c r="A1" s="1"/>
      <c r="B1" s="5"/>
      <c r="C1" s="101" t="s">
        <v>100</v>
      </c>
      <c r="D1" s="5"/>
      <c r="E1" s="5"/>
    </row>
    <row r="2" spans="1:5" ht="41.25" customHeight="1">
      <c r="A2" s="176" t="s">
        <v>101</v>
      </c>
      <c r="B2" s="177"/>
      <c r="C2" s="177"/>
      <c r="D2" s="5"/>
      <c r="E2" s="5"/>
    </row>
    <row r="3" spans="1:5" s="22" customFormat="1" ht="48" customHeight="1">
      <c r="A3" s="178" t="s">
        <v>102</v>
      </c>
      <c r="B3" s="179"/>
      <c r="C3" s="177"/>
      <c r="D3" s="76"/>
      <c r="E3" s="76"/>
    </row>
    <row r="4" spans="1:5" s="22" customFormat="1" ht="82.5" customHeight="1">
      <c r="A4" s="178" t="s">
        <v>103</v>
      </c>
      <c r="B4" s="177"/>
      <c r="C4" s="177"/>
      <c r="D4" s="99"/>
      <c r="E4" s="99"/>
    </row>
    <row r="5" spans="1:5" s="22" customFormat="1" ht="67.5" customHeight="1">
      <c r="A5" s="178" t="s">
        <v>104</v>
      </c>
      <c r="B5" s="177"/>
      <c r="C5" s="177"/>
      <c r="D5" s="76"/>
      <c r="E5" s="76"/>
    </row>
    <row r="6" spans="1:5" s="22" customFormat="1" ht="81" customHeight="1">
      <c r="A6" s="178" t="s">
        <v>105</v>
      </c>
      <c r="B6" s="177"/>
      <c r="C6" s="177"/>
      <c r="D6" s="99"/>
      <c r="E6" s="99"/>
    </row>
    <row r="7" spans="1:5" s="22" customFormat="1" ht="14.25" customHeight="1">
      <c r="A7" s="98"/>
      <c r="B7" s="34"/>
      <c r="C7" s="34"/>
      <c r="D7" s="99"/>
      <c r="E7" s="99"/>
    </row>
    <row r="8" spans="1:5" ht="21" customHeight="1">
      <c r="A8" s="180" t="s">
        <v>15</v>
      </c>
      <c r="B8" s="181"/>
      <c r="C8" s="11"/>
      <c r="D8" s="11"/>
      <c r="E8" s="11"/>
    </row>
    <row r="9" spans="1:5" ht="17.25" customHeight="1">
      <c r="A9" s="182" t="s">
        <v>0</v>
      </c>
      <c r="B9" s="183"/>
      <c r="C9" s="8" t="s">
        <v>54</v>
      </c>
      <c r="D9" s="8" t="s">
        <v>86</v>
      </c>
      <c r="E9" s="8" t="s">
        <v>85</v>
      </c>
    </row>
    <row r="10" spans="1:5" ht="18" customHeight="1">
      <c r="A10" s="182" t="s">
        <v>106</v>
      </c>
      <c r="B10" s="183"/>
      <c r="C10" s="83"/>
      <c r="D10" s="83"/>
      <c r="E10" s="83"/>
    </row>
    <row r="11" spans="1:5" ht="17.25" customHeight="1">
      <c r="A11" s="184" t="s">
        <v>1</v>
      </c>
      <c r="B11" s="185"/>
      <c r="C11" s="9">
        <v>2726.9</v>
      </c>
      <c r="D11" s="9"/>
      <c r="E11" s="9"/>
    </row>
    <row r="12" spans="1:5" ht="15.75" customHeight="1">
      <c r="A12" s="182" t="s">
        <v>74</v>
      </c>
      <c r="B12" s="183"/>
      <c r="C12" s="83"/>
      <c r="D12" s="83"/>
      <c r="E12" s="83"/>
    </row>
    <row r="13" spans="1:5" ht="33.75" customHeight="1">
      <c r="A13" s="186" t="s">
        <v>107</v>
      </c>
      <c r="B13" s="187"/>
      <c r="C13" s="10">
        <v>405632.97</v>
      </c>
      <c r="D13" s="10">
        <f>C13+C17+C19+C32</f>
        <v>609940.24</v>
      </c>
      <c r="E13" s="87"/>
    </row>
    <row r="14" spans="1:5" ht="19.5" customHeight="1">
      <c r="A14" s="182" t="s">
        <v>71</v>
      </c>
      <c r="B14" s="183"/>
      <c r="C14" s="10"/>
      <c r="D14" s="87"/>
      <c r="E14" s="87"/>
    </row>
    <row r="15" spans="1:5" ht="48.75" customHeight="1">
      <c r="A15" s="188" t="s">
        <v>70</v>
      </c>
      <c r="B15" s="189"/>
      <c r="C15" s="10"/>
      <c r="D15" s="87"/>
      <c r="E15" s="87"/>
    </row>
    <row r="16" spans="1:5" ht="19.5" customHeight="1">
      <c r="A16" s="182" t="s">
        <v>72</v>
      </c>
      <c r="B16" s="183"/>
      <c r="C16" s="10"/>
      <c r="D16" s="87"/>
      <c r="E16" s="87"/>
    </row>
    <row r="17" spans="1:5" ht="48.75" customHeight="1">
      <c r="A17" s="190" t="s">
        <v>73</v>
      </c>
      <c r="B17" s="191"/>
      <c r="C17" s="10">
        <v>38734.27</v>
      </c>
      <c r="D17" s="87"/>
      <c r="E17" s="87"/>
    </row>
    <row r="18" spans="1:5" ht="20.25" customHeight="1">
      <c r="A18" s="182" t="s">
        <v>75</v>
      </c>
      <c r="B18" s="183"/>
      <c r="C18" s="10"/>
      <c r="D18" s="87"/>
      <c r="E18" s="87"/>
    </row>
    <row r="19" spans="1:5" ht="48.75" customHeight="1">
      <c r="A19" s="190" t="s">
        <v>76</v>
      </c>
      <c r="B19" s="191"/>
      <c r="C19" s="10">
        <v>62373</v>
      </c>
      <c r="D19" s="62"/>
      <c r="E19" s="62"/>
    </row>
    <row r="20" spans="1:5" ht="20.25" customHeight="1">
      <c r="A20" s="103" t="s">
        <v>17</v>
      </c>
      <c r="B20" s="102"/>
      <c r="C20" s="10">
        <f>SUM(C11:C19)</f>
        <v>509467.14</v>
      </c>
      <c r="D20" s="62"/>
      <c r="E20" s="62"/>
    </row>
    <row r="21" spans="1:5" ht="20.25" customHeight="1">
      <c r="A21" s="182" t="s">
        <v>79</v>
      </c>
      <c r="B21" s="195"/>
      <c r="C21" s="9"/>
      <c r="D21" s="56"/>
      <c r="E21" s="88"/>
    </row>
    <row r="22" spans="1:5" ht="20.25" customHeight="1">
      <c r="A22" s="184" t="s">
        <v>81</v>
      </c>
      <c r="B22" s="194"/>
      <c r="C22" s="9">
        <v>-20900.73</v>
      </c>
      <c r="D22" s="56"/>
      <c r="E22" s="88"/>
    </row>
    <row r="23" spans="1:5" ht="20.25" customHeight="1">
      <c r="A23" s="182" t="s">
        <v>108</v>
      </c>
      <c r="B23" s="195"/>
      <c r="C23" s="9"/>
      <c r="D23" s="56"/>
      <c r="E23" s="88"/>
    </row>
    <row r="24" spans="1:5" ht="20.25" customHeight="1">
      <c r="A24" s="184" t="s">
        <v>80</v>
      </c>
      <c r="B24" s="194"/>
      <c r="C24" s="9">
        <v>-9492.31</v>
      </c>
      <c r="D24" s="56">
        <f>C22+C24</f>
        <v>-30393.04</v>
      </c>
      <c r="E24" s="88"/>
    </row>
    <row r="25" spans="1:5" ht="20.25" customHeight="1">
      <c r="A25" s="97" t="s">
        <v>109</v>
      </c>
      <c r="B25" s="61"/>
      <c r="C25" s="10">
        <f>C20+C22+C24</f>
        <v>479074.10000000003</v>
      </c>
      <c r="D25" s="56"/>
      <c r="E25" s="88"/>
    </row>
    <row r="26" spans="1:5" ht="12.75" customHeight="1">
      <c r="A26" s="3"/>
      <c r="B26" s="3"/>
      <c r="C26" s="3"/>
      <c r="D26" s="88"/>
      <c r="E26" s="88"/>
    </row>
    <row r="27" spans="1:5" ht="48.75" customHeight="1">
      <c r="A27" s="178" t="s">
        <v>110</v>
      </c>
      <c r="B27" s="177"/>
      <c r="C27" s="177"/>
      <c r="D27" s="62"/>
      <c r="E27" s="62"/>
    </row>
    <row r="28" spans="1:5" ht="14.25" customHeight="1">
      <c r="A28" s="100"/>
      <c r="B28" s="104"/>
      <c r="C28" s="105"/>
      <c r="D28" s="62"/>
      <c r="E28" s="62"/>
    </row>
    <row r="29" spans="1:5" ht="20.25" customHeight="1">
      <c r="A29" s="180" t="s">
        <v>18</v>
      </c>
      <c r="B29" s="181"/>
      <c r="C29" s="105"/>
      <c r="D29" s="62"/>
      <c r="E29" s="62"/>
    </row>
    <row r="30" spans="1:5" ht="18.75" customHeight="1">
      <c r="A30" s="182" t="s">
        <v>0</v>
      </c>
      <c r="B30" s="183"/>
      <c r="C30" s="8" t="s">
        <v>54</v>
      </c>
      <c r="D30" s="62"/>
      <c r="E30" s="62"/>
    </row>
    <row r="31" spans="1:5" ht="19.5" customHeight="1">
      <c r="A31" s="182" t="s">
        <v>77</v>
      </c>
      <c r="B31" s="183"/>
      <c r="C31" s="83"/>
      <c r="D31" s="87"/>
      <c r="E31" s="87"/>
    </row>
    <row r="32" spans="1:5" ht="33.75" customHeight="1">
      <c r="A32" s="190" t="s">
        <v>78</v>
      </c>
      <c r="B32" s="189"/>
      <c r="C32" s="10">
        <v>103200</v>
      </c>
      <c r="D32" s="87"/>
      <c r="E32" s="62"/>
    </row>
    <row r="33" spans="1:5" ht="15" customHeight="1">
      <c r="A33" s="182" t="s">
        <v>4</v>
      </c>
      <c r="B33" s="183"/>
      <c r="C33" s="83"/>
      <c r="D33" s="56"/>
      <c r="E33" s="89"/>
    </row>
    <row r="34" spans="1:5" ht="16.5" customHeight="1">
      <c r="A34" s="182" t="s">
        <v>3</v>
      </c>
      <c r="B34" s="183"/>
      <c r="C34" s="83"/>
      <c r="D34" s="83"/>
      <c r="E34" s="81"/>
    </row>
    <row r="35" spans="1:5" ht="15.75" customHeight="1">
      <c r="A35" s="196" t="s">
        <v>5</v>
      </c>
      <c r="B35" s="197"/>
      <c r="C35" s="9">
        <v>28834.55</v>
      </c>
      <c r="D35" s="9"/>
      <c r="E35" s="10"/>
    </row>
    <row r="36" spans="1:5" ht="15.75" customHeight="1">
      <c r="A36" s="182" t="s">
        <v>6</v>
      </c>
      <c r="B36" s="183"/>
      <c r="C36" s="83"/>
      <c r="D36" s="83"/>
      <c r="E36" s="81"/>
    </row>
    <row r="37" spans="1:5" ht="15.75" customHeight="1">
      <c r="A37" s="184" t="s">
        <v>16</v>
      </c>
      <c r="B37" s="185"/>
      <c r="C37" s="9">
        <v>23253.67</v>
      </c>
      <c r="D37" s="9"/>
      <c r="E37" s="10"/>
    </row>
    <row r="38" spans="1:5" ht="15.75" customHeight="1">
      <c r="A38" s="182" t="s">
        <v>42</v>
      </c>
      <c r="B38" s="183"/>
      <c r="C38" s="9"/>
      <c r="D38" s="75"/>
      <c r="E38" s="36"/>
    </row>
    <row r="39" spans="1:5" ht="34.5" customHeight="1">
      <c r="A39" s="192" t="s">
        <v>37</v>
      </c>
      <c r="B39" s="193"/>
      <c r="C39" s="62">
        <v>9301.47</v>
      </c>
      <c r="D39" s="62">
        <f>C20+C44</f>
        <v>694011.4</v>
      </c>
      <c r="E39" s="62"/>
    </row>
    <row r="40" spans="1:5" ht="16.5" customHeight="1">
      <c r="A40" s="182" t="s">
        <v>21</v>
      </c>
      <c r="B40" s="183"/>
      <c r="C40" s="83"/>
      <c r="D40" s="83"/>
      <c r="E40" s="62"/>
    </row>
    <row r="41" spans="1:5" ht="16.5" customHeight="1">
      <c r="A41" s="184" t="s">
        <v>19</v>
      </c>
      <c r="B41" s="194"/>
      <c r="C41" s="9">
        <v>19954.57</v>
      </c>
      <c r="D41" s="56"/>
      <c r="E41" s="62"/>
    </row>
    <row r="42" spans="1:5" ht="16.5" customHeight="1">
      <c r="A42" s="182" t="s">
        <v>47</v>
      </c>
      <c r="B42" s="183"/>
      <c r="C42" s="83"/>
      <c r="D42" s="56"/>
      <c r="E42" s="84"/>
    </row>
    <row r="43" spans="1:5" ht="16.5" customHeight="1">
      <c r="A43" s="184" t="s">
        <v>48</v>
      </c>
      <c r="B43" s="194"/>
      <c r="C43" s="9"/>
      <c r="D43" s="56"/>
      <c r="E43" s="84"/>
    </row>
    <row r="44" spans="1:5" ht="16.5" customHeight="1">
      <c r="A44" s="16" t="s">
        <v>17</v>
      </c>
      <c r="B44" s="17"/>
      <c r="C44" s="9">
        <f>SUM(C32:C43)</f>
        <v>184544.25999999998</v>
      </c>
      <c r="D44" s="56"/>
      <c r="E44" s="88"/>
    </row>
    <row r="45" ht="16.5" customHeight="1"/>
    <row r="46" spans="1:5" ht="51.75" customHeight="1">
      <c r="A46" s="192" t="s">
        <v>111</v>
      </c>
      <c r="B46" s="203"/>
      <c r="C46" s="204"/>
      <c r="D46" s="88"/>
      <c r="E46" s="88"/>
    </row>
    <row r="47" spans="1:5" ht="16.5" customHeight="1">
      <c r="A47" s="72"/>
      <c r="B47" s="73"/>
      <c r="C47" s="83"/>
      <c r="D47" s="88"/>
      <c r="E47" s="88"/>
    </row>
    <row r="48" spans="1:5" ht="19.5" customHeight="1">
      <c r="A48" s="198" t="s">
        <v>112</v>
      </c>
      <c r="B48" s="199"/>
      <c r="C48" s="13"/>
      <c r="D48" s="13"/>
      <c r="E48" s="13"/>
    </row>
    <row r="49" spans="1:5" ht="20.25" customHeight="1">
      <c r="A49" s="182" t="s">
        <v>0</v>
      </c>
      <c r="B49" s="183"/>
      <c r="C49" s="14" t="s">
        <v>54</v>
      </c>
      <c r="D49" s="14"/>
      <c r="E49" s="14"/>
    </row>
    <row r="50" spans="1:5" ht="24" customHeight="1">
      <c r="A50" s="200" t="s">
        <v>20</v>
      </c>
      <c r="B50" s="201"/>
      <c r="C50" s="14"/>
      <c r="D50" s="51"/>
      <c r="E50" s="51"/>
    </row>
    <row r="51" spans="1:5" ht="23.25" customHeight="1">
      <c r="A51" s="192" t="s">
        <v>7</v>
      </c>
      <c r="B51" s="202"/>
      <c r="C51" s="15">
        <v>38227.58</v>
      </c>
      <c r="D51" s="15"/>
      <c r="E51" s="15"/>
    </row>
    <row r="52" spans="1:5" ht="20.25" customHeight="1">
      <c r="A52" s="200" t="s">
        <v>25</v>
      </c>
      <c r="B52" s="201"/>
      <c r="C52" s="82"/>
      <c r="D52" s="15"/>
      <c r="E52" s="15"/>
    </row>
    <row r="53" spans="1:5" ht="53.25" customHeight="1">
      <c r="A53" s="205" t="s">
        <v>24</v>
      </c>
      <c r="B53" s="205"/>
      <c r="C53" s="15">
        <v>33599.8</v>
      </c>
      <c r="D53" s="15"/>
      <c r="E53" s="15"/>
    </row>
    <row r="54" spans="1:5" ht="18.75" customHeight="1">
      <c r="A54" s="200" t="s">
        <v>23</v>
      </c>
      <c r="B54" s="201"/>
      <c r="C54" s="15"/>
      <c r="D54" s="15"/>
      <c r="E54" s="15"/>
    </row>
    <row r="55" spans="1:5" ht="37.5" customHeight="1">
      <c r="A55" s="192" t="s">
        <v>22</v>
      </c>
      <c r="B55" s="202"/>
      <c r="C55" s="15">
        <v>9010.07</v>
      </c>
      <c r="D55" s="15">
        <f>C44+C56</f>
        <v>265381.70999999996</v>
      </c>
      <c r="E55" s="15"/>
    </row>
    <row r="56" spans="1:5" ht="24" customHeight="1">
      <c r="A56" s="78" t="s">
        <v>113</v>
      </c>
      <c r="B56" s="61"/>
      <c r="C56" s="62">
        <f>SUM(C51:C55)</f>
        <v>80837.45000000001</v>
      </c>
      <c r="D56" s="56"/>
      <c r="E56" s="84" t="s">
        <v>82</v>
      </c>
    </row>
    <row r="57" spans="1:5" ht="12.75" customHeight="1">
      <c r="A57" s="97"/>
      <c r="B57" s="61"/>
      <c r="C57" s="62"/>
      <c r="D57" s="56"/>
      <c r="E57" s="84"/>
    </row>
    <row r="58" spans="1:5" ht="24" customHeight="1">
      <c r="A58" s="211" t="s">
        <v>114</v>
      </c>
      <c r="B58" s="212"/>
      <c r="C58" s="213"/>
      <c r="D58" s="56"/>
      <c r="E58" s="84"/>
    </row>
    <row r="59" spans="1:5" ht="22.5" customHeight="1">
      <c r="A59" s="78" t="s">
        <v>17</v>
      </c>
      <c r="B59" s="35"/>
      <c r="C59" s="10">
        <f>C25</f>
        <v>479074.10000000003</v>
      </c>
      <c r="D59" s="10" t="s">
        <v>83</v>
      </c>
      <c r="E59" s="85">
        <v>30393</v>
      </c>
    </row>
    <row r="60" spans="1:5" ht="22.5" customHeight="1">
      <c r="A60" s="97" t="s">
        <v>26</v>
      </c>
      <c r="B60" s="35"/>
      <c r="C60" s="10">
        <f>C44</f>
        <v>184544.25999999998</v>
      </c>
      <c r="D60" s="10"/>
      <c r="E60" s="85"/>
    </row>
    <row r="61" spans="1:5" ht="22.5" customHeight="1">
      <c r="A61" s="97" t="s">
        <v>113</v>
      </c>
      <c r="B61" s="35"/>
      <c r="C61" s="10">
        <f>C56</f>
        <v>80837.45000000001</v>
      </c>
      <c r="D61" s="10"/>
      <c r="E61" s="85"/>
    </row>
    <row r="62" spans="1:5" ht="21.75" customHeight="1">
      <c r="A62" s="36" t="s">
        <v>8</v>
      </c>
      <c r="B62" s="61"/>
      <c r="C62" s="62">
        <f>SUM(C59+C60+C61)</f>
        <v>744455.81</v>
      </c>
      <c r="D62" s="62" t="s">
        <v>84</v>
      </c>
      <c r="E62" s="85">
        <v>10810</v>
      </c>
    </row>
    <row r="63" spans="1:5" ht="24" customHeight="1">
      <c r="A63" s="206" t="s">
        <v>55</v>
      </c>
      <c r="B63" s="207"/>
      <c r="C63" s="65">
        <v>10810</v>
      </c>
      <c r="D63" s="80" t="s">
        <v>87</v>
      </c>
      <c r="E63" s="85">
        <v>4958</v>
      </c>
    </row>
    <row r="64" spans="1:5" ht="24.75" customHeight="1">
      <c r="A64" s="208" t="s">
        <v>50</v>
      </c>
      <c r="B64" s="209"/>
      <c r="C64" s="10">
        <f>C62-C63</f>
        <v>733645.81</v>
      </c>
      <c r="D64" s="80" t="s">
        <v>14</v>
      </c>
      <c r="E64" s="86">
        <f>E59+E62+E63</f>
        <v>46161</v>
      </c>
    </row>
    <row r="65" spans="1:5" ht="19.5" customHeight="1">
      <c r="A65" s="208" t="s">
        <v>49</v>
      </c>
      <c r="B65" s="210"/>
      <c r="C65" s="64"/>
      <c r="D65" s="64">
        <v>102299</v>
      </c>
      <c r="E65" s="4"/>
    </row>
    <row r="66" spans="1:5" ht="24.75" customHeight="1">
      <c r="A66" s="77" t="s">
        <v>56</v>
      </c>
      <c r="B66" s="35"/>
      <c r="C66" s="63">
        <f>C64-C65</f>
        <v>733645.81</v>
      </c>
      <c r="D66" s="6"/>
      <c r="E66" s="4"/>
    </row>
    <row r="67" spans="1:5" ht="24.75" customHeight="1">
      <c r="A67" s="106"/>
      <c r="B67" s="107"/>
      <c r="C67" s="108"/>
      <c r="D67" s="6"/>
      <c r="E67" s="4"/>
    </row>
    <row r="68" spans="1:5" ht="24.75" customHeight="1">
      <c r="A68" s="240" t="s">
        <v>115</v>
      </c>
      <c r="B68" s="241"/>
      <c r="C68" s="241"/>
      <c r="D68" s="6"/>
      <c r="E68" s="4"/>
    </row>
    <row r="69" spans="1:5" ht="102" customHeight="1">
      <c r="A69" s="242" t="s">
        <v>116</v>
      </c>
      <c r="B69" s="243"/>
      <c r="C69" s="243"/>
      <c r="D69" s="6"/>
      <c r="E69" s="4"/>
    </row>
    <row r="70" spans="1:5" ht="132.75" customHeight="1">
      <c r="A70" s="242" t="s">
        <v>117</v>
      </c>
      <c r="B70" s="243"/>
      <c r="C70" s="243"/>
      <c r="D70" s="6"/>
      <c r="E70" s="4"/>
    </row>
    <row r="71" spans="1:5" ht="75" customHeight="1">
      <c r="A71" s="242" t="s">
        <v>118</v>
      </c>
      <c r="B71" s="244"/>
      <c r="C71" s="244"/>
      <c r="D71" s="6"/>
      <c r="E71" s="4"/>
    </row>
    <row r="72" spans="1:5" ht="96" customHeight="1">
      <c r="A72" s="245" t="s">
        <v>119</v>
      </c>
      <c r="B72" s="177"/>
      <c r="C72" s="177"/>
      <c r="D72" s="4"/>
      <c r="E72" s="4"/>
    </row>
    <row r="73" spans="1:3" s="22" customFormat="1" ht="34.5" customHeight="1">
      <c r="A73" s="178" t="s">
        <v>28</v>
      </c>
      <c r="B73" s="179"/>
      <c r="C73" s="214"/>
    </row>
    <row r="74" spans="1:3" ht="15.75">
      <c r="A74" s="215" t="s">
        <v>27</v>
      </c>
      <c r="B74" s="216"/>
      <c r="C74" s="25"/>
    </row>
    <row r="75" spans="1:3" ht="15.75" customHeight="1">
      <c r="A75" s="217" t="s">
        <v>0</v>
      </c>
      <c r="B75" s="217"/>
      <c r="C75" s="8" t="s">
        <v>54</v>
      </c>
    </row>
    <row r="76" spans="1:3" ht="16.5" customHeight="1">
      <c r="A76" s="218" t="s">
        <v>2</v>
      </c>
      <c r="B76" s="218"/>
      <c r="C76" s="8"/>
    </row>
    <row r="77" spans="1:4" ht="14.25" customHeight="1">
      <c r="A77" s="218" t="s">
        <v>3</v>
      </c>
      <c r="B77" s="218"/>
      <c r="C77" s="8"/>
      <c r="D77" s="54"/>
    </row>
    <row r="78" spans="1:5" ht="35.25" customHeight="1">
      <c r="A78" s="219" t="s">
        <v>29</v>
      </c>
      <c r="B78" s="219"/>
      <c r="C78" s="91">
        <v>18888.77</v>
      </c>
      <c r="D78" s="52"/>
      <c r="E78" s="12"/>
    </row>
    <row r="79" spans="1:5" s="20" customFormat="1" ht="18.75" customHeight="1">
      <c r="A79" s="220" t="s">
        <v>6</v>
      </c>
      <c r="B79" s="220"/>
      <c r="C79" s="92"/>
      <c r="D79" s="52"/>
      <c r="E79" s="7"/>
    </row>
    <row r="80" spans="1:5" ht="21.75" customHeight="1">
      <c r="A80" s="221" t="s">
        <v>9</v>
      </c>
      <c r="B80" s="221"/>
      <c r="C80" s="93">
        <v>65271.89</v>
      </c>
      <c r="D80" s="55"/>
      <c r="E80" s="31"/>
    </row>
    <row r="81" spans="1:5" ht="14.25" customHeight="1">
      <c r="A81" s="220" t="s">
        <v>10</v>
      </c>
      <c r="B81" s="220"/>
      <c r="C81" s="93"/>
      <c r="D81" s="55"/>
      <c r="E81" s="31"/>
    </row>
    <row r="82" spans="1:5" ht="50.25" customHeight="1">
      <c r="A82" s="196" t="s">
        <v>88</v>
      </c>
      <c r="B82" s="222"/>
      <c r="C82" s="94">
        <v>40900</v>
      </c>
      <c r="D82" s="55"/>
      <c r="E82" s="31"/>
    </row>
    <row r="83" spans="1:5" ht="14.25" customHeight="1">
      <c r="A83" s="218" t="s">
        <v>11</v>
      </c>
      <c r="B83" s="218"/>
      <c r="C83" s="8"/>
      <c r="D83" s="55"/>
      <c r="E83" s="31"/>
    </row>
    <row r="84" spans="1:5" s="23" customFormat="1" ht="14.25" customHeight="1">
      <c r="A84" s="223" t="s">
        <v>10</v>
      </c>
      <c r="B84" s="220"/>
      <c r="C84" s="8"/>
      <c r="D84" s="54"/>
      <c r="E84" s="47"/>
    </row>
    <row r="85" spans="1:5" ht="18.75" customHeight="1">
      <c r="A85" s="221" t="s">
        <v>46</v>
      </c>
      <c r="B85" s="221"/>
      <c r="C85" s="15">
        <v>15812.14</v>
      </c>
      <c r="D85" s="52"/>
      <c r="E85" s="12"/>
    </row>
    <row r="86" spans="1:5" ht="18.75" customHeight="1">
      <c r="A86" s="218" t="s">
        <v>44</v>
      </c>
      <c r="B86" s="218"/>
      <c r="C86" s="3"/>
      <c r="D86" s="52"/>
      <c r="E86" s="31"/>
    </row>
    <row r="87" spans="1:5" ht="131.25" customHeight="1">
      <c r="A87" s="219" t="s">
        <v>89</v>
      </c>
      <c r="B87" s="219"/>
      <c r="C87" s="3"/>
      <c r="D87" s="52"/>
      <c r="E87" s="7"/>
    </row>
    <row r="88" spans="1:5" ht="33.75" customHeight="1">
      <c r="A88" s="219" t="s">
        <v>90</v>
      </c>
      <c r="B88" s="219"/>
      <c r="C88" s="3"/>
      <c r="D88" s="52"/>
      <c r="E88" s="7"/>
    </row>
    <row r="89" spans="1:5" ht="33" customHeight="1">
      <c r="A89" s="219" t="s">
        <v>91</v>
      </c>
      <c r="B89" s="219"/>
      <c r="C89" s="3"/>
      <c r="D89" s="52"/>
      <c r="E89" s="7"/>
    </row>
    <row r="90" spans="1:5" ht="33" customHeight="1">
      <c r="A90" s="219" t="s">
        <v>92</v>
      </c>
      <c r="B90" s="219"/>
      <c r="C90" s="95"/>
      <c r="D90" s="90"/>
      <c r="E90" s="7"/>
    </row>
    <row r="91" spans="1:5" ht="18.75" customHeight="1">
      <c r="A91" s="247" t="s">
        <v>93</v>
      </c>
      <c r="B91" s="248"/>
      <c r="C91" s="94">
        <v>7180.65</v>
      </c>
      <c r="D91" s="90"/>
      <c r="E91" s="7"/>
    </row>
    <row r="92" spans="1:5" ht="14.25" customHeight="1">
      <c r="A92" s="19" t="s">
        <v>12</v>
      </c>
      <c r="B92" s="24"/>
      <c r="C92" s="26">
        <f>SUM(C78:C91)</f>
        <v>148053.44999999998</v>
      </c>
      <c r="D92" s="26"/>
      <c r="E92" s="49"/>
    </row>
    <row r="93" spans="1:3" ht="14.25" customHeight="1">
      <c r="A93" s="27"/>
      <c r="B93" s="28"/>
      <c r="C93" s="29"/>
    </row>
    <row r="94" spans="1:3" ht="47.25" customHeight="1">
      <c r="A94" s="192" t="s">
        <v>30</v>
      </c>
      <c r="B94" s="226"/>
      <c r="C94" s="2"/>
    </row>
    <row r="95" spans="1:3" ht="18" customHeight="1">
      <c r="A95" s="218" t="s">
        <v>31</v>
      </c>
      <c r="B95" s="218"/>
      <c r="C95" s="9" t="s">
        <v>57</v>
      </c>
    </row>
    <row r="96" spans="1:3" s="21" customFormat="1" ht="18" customHeight="1">
      <c r="A96" s="224" t="s">
        <v>36</v>
      </c>
      <c r="B96" s="224"/>
      <c r="C96" s="32"/>
    </row>
    <row r="97" spans="1:3" s="57" customFormat="1" ht="32.25" customHeight="1">
      <c r="A97" s="225" t="s">
        <v>43</v>
      </c>
      <c r="B97" s="225"/>
      <c r="C97" s="10">
        <v>90748.5</v>
      </c>
    </row>
    <row r="98" spans="1:3" s="57" customFormat="1" ht="32.25" customHeight="1">
      <c r="A98" s="190" t="s">
        <v>122</v>
      </c>
      <c r="B98" s="237"/>
      <c r="C98" s="10">
        <v>22254.04</v>
      </c>
    </row>
    <row r="99" spans="1:3" s="57" customFormat="1" ht="30" customHeight="1">
      <c r="A99" s="225" t="s">
        <v>32</v>
      </c>
      <c r="B99" s="225"/>
      <c r="C99" s="10"/>
    </row>
    <row r="100" spans="1:3" s="57" customFormat="1" ht="30" customHeight="1">
      <c r="A100" s="225" t="s">
        <v>33</v>
      </c>
      <c r="B100" s="225"/>
      <c r="C100" s="10">
        <v>11743.62</v>
      </c>
    </row>
    <row r="101" spans="1:3" s="31" customFormat="1" ht="36" customHeight="1">
      <c r="A101" s="233" t="s">
        <v>94</v>
      </c>
      <c r="B101" s="234"/>
      <c r="C101" s="10">
        <v>1000</v>
      </c>
    </row>
    <row r="102" spans="1:3" s="31" customFormat="1" ht="33.75" customHeight="1">
      <c r="A102" s="233" t="s">
        <v>95</v>
      </c>
      <c r="B102" s="234"/>
      <c r="C102" s="10">
        <v>23979</v>
      </c>
    </row>
    <row r="103" spans="1:5" s="31" customFormat="1" ht="30" customHeight="1">
      <c r="A103" s="235" t="s">
        <v>45</v>
      </c>
      <c r="B103" s="235"/>
      <c r="C103" s="10">
        <v>0</v>
      </c>
      <c r="D103" s="74"/>
      <c r="E103" s="58"/>
    </row>
    <row r="104" spans="1:4" s="37" customFormat="1" ht="18.75" customHeight="1">
      <c r="A104" s="50" t="s">
        <v>13</v>
      </c>
      <c r="B104" s="50"/>
      <c r="C104" s="10">
        <f>SUM(C97:C103)</f>
        <v>149725.16</v>
      </c>
      <c r="D104" s="60"/>
    </row>
    <row r="105" spans="1:4" s="37" customFormat="1" ht="18.75" customHeight="1">
      <c r="A105" s="96" t="s">
        <v>96</v>
      </c>
      <c r="B105" s="50"/>
      <c r="C105" s="10">
        <f>C92+C104</f>
        <v>297778.61</v>
      </c>
      <c r="D105" s="48"/>
    </row>
    <row r="106" spans="1:3" ht="15" customHeight="1">
      <c r="A106" s="236"/>
      <c r="B106" s="236"/>
      <c r="C106" s="59"/>
    </row>
    <row r="107" spans="1:6" ht="17.25" customHeight="1">
      <c r="A107" s="246" t="s">
        <v>34</v>
      </c>
      <c r="B107" s="246"/>
      <c r="C107" s="46"/>
      <c r="D107" s="38" t="s">
        <v>38</v>
      </c>
      <c r="E107" s="38" t="s">
        <v>39</v>
      </c>
      <c r="F107" s="38"/>
    </row>
    <row r="108" spans="1:6" ht="16.5" customHeight="1">
      <c r="A108" s="79" t="s">
        <v>8</v>
      </c>
      <c r="B108" s="30"/>
      <c r="C108" s="39">
        <f>C66</f>
        <v>733645.81</v>
      </c>
      <c r="D108" s="18">
        <f>C55</f>
        <v>9010.07</v>
      </c>
      <c r="E108" s="13" t="s">
        <v>40</v>
      </c>
      <c r="F108" s="18"/>
    </row>
    <row r="109" spans="1:3" s="5" customFormat="1" ht="14.25" customHeight="1">
      <c r="A109" s="13"/>
      <c r="B109" s="13"/>
      <c r="C109" s="13"/>
    </row>
    <row r="110" spans="1:6" ht="16.5" customHeight="1">
      <c r="A110" s="19" t="s">
        <v>12</v>
      </c>
      <c r="B110" s="53"/>
      <c r="C110" s="40">
        <f>C92</f>
        <v>148053.44999999998</v>
      </c>
      <c r="D110" s="18">
        <f>C78</f>
        <v>18888.77</v>
      </c>
      <c r="E110" s="45" t="s">
        <v>59</v>
      </c>
      <c r="F110" s="18"/>
    </row>
    <row r="111" spans="1:6" ht="16.5" customHeight="1">
      <c r="A111" s="19"/>
      <c r="B111" s="53"/>
      <c r="C111" s="40"/>
      <c r="D111" s="18">
        <f>C85</f>
        <v>15812.14</v>
      </c>
      <c r="E111" s="45" t="s">
        <v>60</v>
      </c>
      <c r="F111" s="18"/>
    </row>
    <row r="112" spans="1:6" ht="16.5" customHeight="1">
      <c r="A112" s="19"/>
      <c r="B112" s="53"/>
      <c r="C112" s="40"/>
      <c r="D112" s="18">
        <f>C91</f>
        <v>7180.65</v>
      </c>
      <c r="E112" s="45" t="s">
        <v>98</v>
      </c>
      <c r="F112" s="18"/>
    </row>
    <row r="113" spans="1:6" ht="16.5" customHeight="1">
      <c r="A113" s="25" t="s">
        <v>35</v>
      </c>
      <c r="B113" s="24"/>
      <c r="C113" s="39">
        <f>SUM(C97:C103)</f>
        <v>149725.16</v>
      </c>
      <c r="D113" s="18">
        <f>C97+C98</f>
        <v>113002.54000000001</v>
      </c>
      <c r="E113" s="45" t="s">
        <v>97</v>
      </c>
      <c r="F113" s="18"/>
    </row>
    <row r="114" spans="1:6" ht="15.75">
      <c r="A114" s="3"/>
      <c r="B114" s="3"/>
      <c r="C114" s="3"/>
      <c r="D114" s="18">
        <f>C102</f>
        <v>23979</v>
      </c>
      <c r="E114" s="45" t="s">
        <v>41</v>
      </c>
      <c r="F114" s="18"/>
    </row>
    <row r="115" spans="1:6" ht="23.25" customHeight="1">
      <c r="A115" s="109" t="s">
        <v>99</v>
      </c>
      <c r="B115" s="61"/>
      <c r="C115" s="62">
        <f>SUM(C108:C113)</f>
        <v>1031424.42</v>
      </c>
      <c r="D115" s="62">
        <f>SUM(D108:D114)</f>
        <v>187873.17</v>
      </c>
      <c r="E115" s="3"/>
      <c r="F115" s="114"/>
    </row>
    <row r="116" spans="1:7" ht="33.75" customHeight="1">
      <c r="A116" s="19" t="s">
        <v>58</v>
      </c>
      <c r="B116" s="3"/>
      <c r="C116" s="62">
        <f>C115-D115</f>
        <v>843551.25</v>
      </c>
      <c r="D116" s="18"/>
      <c r="F116" s="238" t="s">
        <v>123</v>
      </c>
      <c r="G116" s="239"/>
    </row>
    <row r="117" spans="1:7" ht="36" customHeight="1">
      <c r="A117" s="36" t="s">
        <v>99</v>
      </c>
      <c r="B117" s="3"/>
      <c r="C117" s="62">
        <v>799050.5</v>
      </c>
      <c r="D117" s="62">
        <v>68489.37</v>
      </c>
      <c r="E117" s="113">
        <v>867539.86</v>
      </c>
      <c r="F117" s="113">
        <v>102299</v>
      </c>
      <c r="G117" s="62">
        <f>E117+F117</f>
        <v>969838.86</v>
      </c>
    </row>
    <row r="118" spans="2:5" ht="14.25" customHeight="1">
      <c r="B118" s="71"/>
      <c r="C118" s="70"/>
      <c r="D118" s="70"/>
      <c r="E118" s="70"/>
    </row>
    <row r="119" spans="1:4" ht="15.75">
      <c r="A119" s="3"/>
      <c r="B119" s="227" t="s">
        <v>51</v>
      </c>
      <c r="C119" s="228"/>
      <c r="D119" s="3"/>
    </row>
    <row r="120" spans="1:4" ht="66.75" customHeight="1">
      <c r="A120" s="229" t="s">
        <v>53</v>
      </c>
      <c r="B120" s="230"/>
      <c r="C120" s="230"/>
      <c r="D120" s="230"/>
    </row>
    <row r="121" spans="1:4" ht="15.75">
      <c r="A121" s="78" t="s">
        <v>61</v>
      </c>
      <c r="B121" s="66">
        <v>799050.5</v>
      </c>
      <c r="C121" s="231"/>
      <c r="D121" s="232"/>
    </row>
    <row r="122" spans="1:4" ht="15.75">
      <c r="A122" s="35" t="s">
        <v>62</v>
      </c>
      <c r="B122" s="67">
        <v>134</v>
      </c>
      <c r="C122" s="80"/>
      <c r="D122" s="80"/>
    </row>
    <row r="123" spans="1:4" ht="15.75">
      <c r="A123" s="35" t="s">
        <v>63</v>
      </c>
      <c r="B123" s="36">
        <v>130</v>
      </c>
      <c r="C123" s="44"/>
      <c r="D123" s="3"/>
    </row>
    <row r="124" spans="1:4" ht="15.75">
      <c r="A124" s="35" t="s">
        <v>64</v>
      </c>
      <c r="B124" s="36">
        <v>128</v>
      </c>
      <c r="C124" s="9"/>
      <c r="D124" s="10"/>
    </row>
    <row r="125" spans="1:4" ht="15.75">
      <c r="A125" s="35" t="s">
        <v>65</v>
      </c>
      <c r="B125" s="36">
        <v>124</v>
      </c>
      <c r="C125" s="9"/>
      <c r="D125" s="10"/>
    </row>
    <row r="126" spans="1:4" ht="15.75">
      <c r="A126" s="35" t="s">
        <v>66</v>
      </c>
      <c r="B126" s="36">
        <f>SUM(B122+B123)/2</f>
        <v>132</v>
      </c>
      <c r="C126" s="10"/>
      <c r="D126" s="10"/>
    </row>
    <row r="127" spans="1:4" ht="15.75">
      <c r="A127" s="35" t="s">
        <v>67</v>
      </c>
      <c r="B127" s="36">
        <f>SUM(B124+B125)/2</f>
        <v>126</v>
      </c>
      <c r="C127" s="80"/>
      <c r="D127" s="80"/>
    </row>
    <row r="128" spans="1:4" ht="15.75">
      <c r="A128" s="35" t="s">
        <v>52</v>
      </c>
      <c r="B128" s="68">
        <f>SUM(B127/B126)</f>
        <v>0.9545454545454546</v>
      </c>
      <c r="C128" s="9"/>
      <c r="D128" s="10"/>
    </row>
    <row r="129" spans="1:4" ht="33" customHeight="1">
      <c r="A129" s="35" t="s">
        <v>69</v>
      </c>
      <c r="B129" s="69">
        <f>SUM(B121*B128)</f>
        <v>762730.0227272727</v>
      </c>
      <c r="C129" s="9"/>
      <c r="D129" s="10"/>
    </row>
    <row r="130" spans="1:4" ht="15.75">
      <c r="A130" s="35" t="s">
        <v>68</v>
      </c>
      <c r="B130" s="69">
        <f>SUM(B121-B129)</f>
        <v>36320.477272727294</v>
      </c>
      <c r="C130" s="10"/>
      <c r="D130" s="10"/>
    </row>
  </sheetData>
  <sheetProtection/>
  <mergeCells count="90">
    <mergeCell ref="A98:B98"/>
    <mergeCell ref="F116:G116"/>
    <mergeCell ref="A68:C68"/>
    <mergeCell ref="A69:C69"/>
    <mergeCell ref="A70:C70"/>
    <mergeCell ref="A71:C71"/>
    <mergeCell ref="A72:C72"/>
    <mergeCell ref="A107:B107"/>
    <mergeCell ref="A90:B90"/>
    <mergeCell ref="A91:B91"/>
    <mergeCell ref="B119:C119"/>
    <mergeCell ref="A120:D120"/>
    <mergeCell ref="C121:D121"/>
    <mergeCell ref="A99:B99"/>
    <mergeCell ref="A100:B100"/>
    <mergeCell ref="A101:B101"/>
    <mergeCell ref="A102:B102"/>
    <mergeCell ref="A103:B103"/>
    <mergeCell ref="A106:B106"/>
    <mergeCell ref="A96:B96"/>
    <mergeCell ref="A97:B97"/>
    <mergeCell ref="A85:B85"/>
    <mergeCell ref="A86:B86"/>
    <mergeCell ref="A87:B87"/>
    <mergeCell ref="A88:B88"/>
    <mergeCell ref="A89:B89"/>
    <mergeCell ref="A94:B94"/>
    <mergeCell ref="A95:B95"/>
    <mergeCell ref="A79:B79"/>
    <mergeCell ref="A80:B80"/>
    <mergeCell ref="A81:B81"/>
    <mergeCell ref="A82:B82"/>
    <mergeCell ref="A83:B83"/>
    <mergeCell ref="A84:B84"/>
    <mergeCell ref="A73:C73"/>
    <mergeCell ref="A74:B74"/>
    <mergeCell ref="A75:B75"/>
    <mergeCell ref="A76:B76"/>
    <mergeCell ref="A77:B77"/>
    <mergeCell ref="A78:B78"/>
    <mergeCell ref="A53:B53"/>
    <mergeCell ref="A54:B54"/>
    <mergeCell ref="A55:B55"/>
    <mergeCell ref="A63:B63"/>
    <mergeCell ref="A64:B64"/>
    <mergeCell ref="A65:B65"/>
    <mergeCell ref="A58:C58"/>
    <mergeCell ref="A48:B48"/>
    <mergeCell ref="A49:B49"/>
    <mergeCell ref="A50:B50"/>
    <mergeCell ref="A51:B51"/>
    <mergeCell ref="A52:B52"/>
    <mergeCell ref="A46:C46"/>
    <mergeCell ref="A41:B41"/>
    <mergeCell ref="A42:B42"/>
    <mergeCell ref="A43:B43"/>
    <mergeCell ref="A21:B21"/>
    <mergeCell ref="A22:B22"/>
    <mergeCell ref="A24:B24"/>
    <mergeCell ref="A23:B23"/>
    <mergeCell ref="A35:B35"/>
    <mergeCell ref="A36:B36"/>
    <mergeCell ref="A37:B37"/>
    <mergeCell ref="A38:B38"/>
    <mergeCell ref="A39:B39"/>
    <mergeCell ref="A40:B40"/>
    <mergeCell ref="A18:B18"/>
    <mergeCell ref="A19:B19"/>
    <mergeCell ref="A31:B31"/>
    <mergeCell ref="A32:B32"/>
    <mergeCell ref="A33:B33"/>
    <mergeCell ref="A34:B34"/>
    <mergeCell ref="A27:C27"/>
    <mergeCell ref="A30:B30"/>
    <mergeCell ref="A29:B29"/>
    <mergeCell ref="A12:B12"/>
    <mergeCell ref="A13:B13"/>
    <mergeCell ref="A14:B14"/>
    <mergeCell ref="A15:B15"/>
    <mergeCell ref="A16:B16"/>
    <mergeCell ref="A17:B17"/>
    <mergeCell ref="A2:C2"/>
    <mergeCell ref="A3:C3"/>
    <mergeCell ref="A8:B8"/>
    <mergeCell ref="A9:B9"/>
    <mergeCell ref="A10:B10"/>
    <mergeCell ref="A11:B11"/>
    <mergeCell ref="A4:C4"/>
    <mergeCell ref="A5:C5"/>
    <mergeCell ref="A6:C6"/>
  </mergeCells>
  <printOptions/>
  <pageMargins left="0.5905511811023623" right="0.4330708661417323" top="0.4724409448818898" bottom="0.5118110236220472" header="0.5118110236220472" footer="0.5118110236220472"/>
  <pageSetup orientation="portrait" paperSize="9" scale="90" r:id="rId1"/>
</worksheet>
</file>

<file path=xl/worksheets/sheet2.xml><?xml version="1.0" encoding="utf-8"?>
<worksheet xmlns="http://schemas.openxmlformats.org/spreadsheetml/2006/main" xmlns:r="http://schemas.openxmlformats.org/officeDocument/2006/relationships">
  <dimension ref="B1:F91"/>
  <sheetViews>
    <sheetView zoomScalePageLayoutView="0" workbookViewId="0" topLeftCell="A66">
      <selection activeCell="E71" sqref="E71"/>
    </sheetView>
  </sheetViews>
  <sheetFormatPr defaultColWidth="9.140625" defaultRowHeight="12.75"/>
  <cols>
    <col min="1" max="1" width="3.7109375" style="0" customWidth="1"/>
    <col min="2" max="2" width="52.140625" style="0" customWidth="1"/>
    <col min="3" max="4" width="19.57421875" style="0" customWidth="1"/>
    <col min="5" max="5" width="19.00390625" style="0" customWidth="1"/>
    <col min="6" max="6" width="25.7109375" style="0" customWidth="1"/>
    <col min="13" max="13" width="7.57421875" style="0" customWidth="1"/>
  </cols>
  <sheetData>
    <row r="1" spans="2:4" ht="15">
      <c r="B1" s="1"/>
      <c r="C1" s="5"/>
      <c r="D1" s="5"/>
    </row>
    <row r="2" spans="2:4" ht="41.25" customHeight="1">
      <c r="B2" s="176" t="s">
        <v>124</v>
      </c>
      <c r="C2" s="177"/>
      <c r="D2" s="177"/>
    </row>
    <row r="3" spans="2:4" s="22" customFormat="1" ht="96.75" customHeight="1">
      <c r="B3" s="178" t="s">
        <v>125</v>
      </c>
      <c r="C3" s="179"/>
      <c r="D3" s="177"/>
    </row>
    <row r="4" spans="2:4" s="22" customFormat="1" ht="130.5" customHeight="1">
      <c r="B4" s="178" t="s">
        <v>126</v>
      </c>
      <c r="C4" s="177"/>
      <c r="D4" s="177"/>
    </row>
    <row r="5" spans="2:4" s="22" customFormat="1" ht="14.25" customHeight="1">
      <c r="B5" s="41"/>
      <c r="C5" s="42"/>
      <c r="D5" s="34"/>
    </row>
    <row r="6" spans="2:4" ht="15.75">
      <c r="B6" s="256" t="s">
        <v>15</v>
      </c>
      <c r="C6" s="257"/>
      <c r="D6" s="11"/>
    </row>
    <row r="7" spans="2:4" ht="17.25" customHeight="1">
      <c r="B7" s="182" t="s">
        <v>0</v>
      </c>
      <c r="C7" s="183"/>
      <c r="D7" s="8" t="s">
        <v>121</v>
      </c>
    </row>
    <row r="8" spans="2:4" ht="15.75" customHeight="1">
      <c r="B8" s="182" t="s">
        <v>127</v>
      </c>
      <c r="C8" s="183"/>
      <c r="D8" s="43"/>
    </row>
    <row r="9" spans="2:4" ht="34.5" customHeight="1">
      <c r="B9" s="186" t="s">
        <v>128</v>
      </c>
      <c r="C9" s="187"/>
      <c r="D9" s="9">
        <v>663618.36</v>
      </c>
    </row>
    <row r="10" spans="2:4" ht="16.5" customHeight="1">
      <c r="B10" s="115" t="s">
        <v>120</v>
      </c>
      <c r="C10" s="17"/>
      <c r="D10" s="9"/>
    </row>
    <row r="11" spans="2:4" ht="16.5" customHeight="1">
      <c r="B11" s="182" t="s">
        <v>127</v>
      </c>
      <c r="C11" s="183"/>
      <c r="D11" s="9"/>
    </row>
    <row r="12" spans="2:4" ht="32.25" customHeight="1">
      <c r="B12" s="186" t="s">
        <v>129</v>
      </c>
      <c r="C12" s="187"/>
      <c r="D12" s="119">
        <v>135800</v>
      </c>
    </row>
    <row r="13" spans="2:4" ht="27.75" customHeight="1">
      <c r="B13" s="206" t="s">
        <v>55</v>
      </c>
      <c r="C13" s="207"/>
      <c r="D13" s="134">
        <v>10810</v>
      </c>
    </row>
    <row r="14" spans="2:4" ht="18.75" customHeight="1">
      <c r="B14" s="116" t="s">
        <v>14</v>
      </c>
      <c r="C14" s="117"/>
      <c r="D14" s="118">
        <f>SUM(D9-D12-D13)</f>
        <v>517008.36</v>
      </c>
    </row>
    <row r="15" spans="2:4" ht="16.5" customHeight="1">
      <c r="B15" s="182" t="s">
        <v>127</v>
      </c>
      <c r="C15" s="183"/>
      <c r="D15" s="9"/>
    </row>
    <row r="16" spans="2:4" ht="31.5" customHeight="1">
      <c r="B16" s="224" t="s">
        <v>128</v>
      </c>
      <c r="C16" s="254"/>
      <c r="D16" s="9">
        <f>D14</f>
        <v>517008.36</v>
      </c>
    </row>
    <row r="17" spans="2:5" ht="21.75" customHeight="1">
      <c r="B17" s="182" t="s">
        <v>134</v>
      </c>
      <c r="C17" s="183"/>
      <c r="D17" s="9"/>
      <c r="E17" s="56"/>
    </row>
    <row r="18" spans="2:5" ht="51" customHeight="1">
      <c r="B18" s="224" t="s">
        <v>135</v>
      </c>
      <c r="C18" s="254"/>
      <c r="D18" s="9"/>
      <c r="E18" s="56">
        <f>130*83.2</f>
        <v>10816</v>
      </c>
    </row>
    <row r="19" spans="2:4" ht="33.75" customHeight="1">
      <c r="B19" s="224" t="s">
        <v>131</v>
      </c>
      <c r="C19" s="254"/>
      <c r="D19" s="9">
        <v>33599.8</v>
      </c>
    </row>
    <row r="20" spans="2:4" ht="33.75" customHeight="1">
      <c r="B20" s="224" t="s">
        <v>132</v>
      </c>
      <c r="C20" s="254"/>
      <c r="D20" s="9">
        <v>14425.74</v>
      </c>
    </row>
    <row r="21" spans="2:4" ht="31.5" customHeight="1">
      <c r="B21" s="192" t="s">
        <v>133</v>
      </c>
      <c r="C21" s="202"/>
      <c r="D21" s="9">
        <v>48678.28</v>
      </c>
    </row>
    <row r="22" spans="2:4" ht="16.5" customHeight="1">
      <c r="B22" s="200" t="s">
        <v>23</v>
      </c>
      <c r="C22" s="201"/>
      <c r="D22" s="9"/>
    </row>
    <row r="23" spans="2:4" ht="16.5" customHeight="1">
      <c r="B23" s="192" t="s">
        <v>22</v>
      </c>
      <c r="C23" s="202"/>
      <c r="D23" s="9">
        <v>9575.62</v>
      </c>
    </row>
    <row r="24" spans="2:4" ht="21.75" customHeight="1">
      <c r="B24" s="208" t="s">
        <v>130</v>
      </c>
      <c r="C24" s="209"/>
      <c r="D24" s="62">
        <f>SUM(D16:D23)</f>
        <v>623287.8</v>
      </c>
    </row>
    <row r="25" spans="2:4" ht="15" customHeight="1">
      <c r="B25" s="4"/>
      <c r="C25" s="4"/>
      <c r="D25" s="4"/>
    </row>
    <row r="26" spans="2:6" s="47" customFormat="1" ht="50.25" customHeight="1">
      <c r="B26" s="178" t="s">
        <v>136</v>
      </c>
      <c r="C26" s="179"/>
      <c r="D26" s="214"/>
      <c r="E26" s="22"/>
      <c r="F26" s="22"/>
    </row>
    <row r="27" spans="2:6" s="31" customFormat="1" ht="20.25" customHeight="1">
      <c r="B27" s="215" t="s">
        <v>168</v>
      </c>
      <c r="C27" s="216"/>
      <c r="D27" s="25"/>
      <c r="E27"/>
      <c r="F27"/>
    </row>
    <row r="28" spans="2:6" s="31" customFormat="1" ht="18.75" customHeight="1">
      <c r="B28" s="217" t="s">
        <v>0</v>
      </c>
      <c r="C28" s="217"/>
      <c r="D28" s="8" t="s">
        <v>121</v>
      </c>
      <c r="E28"/>
      <c r="F28"/>
    </row>
    <row r="29" spans="2:6" s="31" customFormat="1" ht="18.75" customHeight="1">
      <c r="B29" s="182" t="s">
        <v>137</v>
      </c>
      <c r="C29" s="183"/>
      <c r="D29" s="8"/>
      <c r="E29"/>
      <c r="F29"/>
    </row>
    <row r="30" spans="2:6" s="31" customFormat="1" ht="15.75" customHeight="1">
      <c r="B30" s="218" t="s">
        <v>138</v>
      </c>
      <c r="C30" s="218"/>
      <c r="D30" s="8"/>
      <c r="E30" s="148"/>
      <c r="F30"/>
    </row>
    <row r="31" spans="2:6" s="31" customFormat="1" ht="63.75" customHeight="1">
      <c r="B31" s="219" t="s">
        <v>139</v>
      </c>
      <c r="C31" s="219"/>
      <c r="D31" s="8"/>
      <c r="E31" s="149"/>
      <c r="F31" s="110"/>
    </row>
    <row r="32" spans="2:6" s="31" customFormat="1" ht="33.75" customHeight="1">
      <c r="B32" s="219" t="s">
        <v>169</v>
      </c>
      <c r="C32" s="219"/>
      <c r="D32" s="8"/>
      <c r="E32" s="149"/>
      <c r="F32" s="110"/>
    </row>
    <row r="33" spans="2:6" s="31" customFormat="1" ht="35.25" customHeight="1">
      <c r="B33" s="219" t="s">
        <v>170</v>
      </c>
      <c r="C33" s="219"/>
      <c r="D33" s="8"/>
      <c r="E33" s="149"/>
      <c r="F33" s="110"/>
    </row>
    <row r="34" spans="2:6" s="31" customFormat="1" ht="52.5" customHeight="1">
      <c r="B34" s="219" t="s">
        <v>171</v>
      </c>
      <c r="C34" s="219"/>
      <c r="D34" s="10">
        <v>7558.58</v>
      </c>
      <c r="E34" s="149"/>
      <c r="F34" s="110"/>
    </row>
    <row r="35" spans="2:6" s="31" customFormat="1" ht="36.75" customHeight="1">
      <c r="B35" s="219" t="s">
        <v>140</v>
      </c>
      <c r="C35" s="219"/>
      <c r="D35" s="8"/>
      <c r="E35" s="149"/>
      <c r="F35" s="110"/>
    </row>
    <row r="36" spans="2:6" s="31" customFormat="1" ht="33.75" customHeight="1">
      <c r="B36" s="247" t="s">
        <v>141</v>
      </c>
      <c r="C36" s="248"/>
      <c r="D36" s="8"/>
      <c r="E36" s="150"/>
      <c r="F36" s="151"/>
    </row>
    <row r="37" spans="2:5" s="31" customFormat="1" ht="21" customHeight="1">
      <c r="B37" s="225" t="s">
        <v>142</v>
      </c>
      <c r="C37" s="225"/>
      <c r="D37" s="10"/>
      <c r="E37" s="55"/>
    </row>
    <row r="38" spans="2:5" s="31" customFormat="1" ht="15" customHeight="1">
      <c r="B38" s="225" t="s">
        <v>143</v>
      </c>
      <c r="C38" s="225"/>
      <c r="D38" s="10"/>
      <c r="E38" s="135"/>
    </row>
    <row r="39" spans="2:5" s="31" customFormat="1" ht="30" customHeight="1">
      <c r="B39" s="233" t="s">
        <v>144</v>
      </c>
      <c r="C39" s="234"/>
      <c r="D39" s="10">
        <v>1000</v>
      </c>
      <c r="E39" s="55"/>
    </row>
    <row r="40" spans="2:5" s="31" customFormat="1" ht="33.75" customHeight="1">
      <c r="B40" s="233" t="s">
        <v>145</v>
      </c>
      <c r="C40" s="234"/>
      <c r="D40" s="10">
        <v>35000</v>
      </c>
      <c r="E40" s="55"/>
    </row>
    <row r="41" spans="2:6" s="11" customFormat="1" ht="33.75" customHeight="1">
      <c r="B41" s="192" t="s">
        <v>146</v>
      </c>
      <c r="C41" s="202"/>
      <c r="D41" s="10">
        <v>2583.43</v>
      </c>
      <c r="E41" s="54"/>
      <c r="F41" s="47"/>
    </row>
    <row r="42" spans="2:6" s="31" customFormat="1" ht="33" customHeight="1">
      <c r="B42" s="184" t="s">
        <v>147</v>
      </c>
      <c r="C42" s="255"/>
      <c r="D42" s="15">
        <v>30315.04</v>
      </c>
      <c r="E42" s="54"/>
      <c r="F42" s="47"/>
    </row>
    <row r="43" spans="2:6" s="31" customFormat="1" ht="33.75" customHeight="1">
      <c r="B43" s="184" t="s">
        <v>148</v>
      </c>
      <c r="C43" s="204"/>
      <c r="D43" s="15">
        <v>1800</v>
      </c>
      <c r="E43" s="56"/>
      <c r="F43" s="15"/>
    </row>
    <row r="44" spans="2:5" s="31" customFormat="1" ht="16.5" customHeight="1">
      <c r="B44" s="220" t="s">
        <v>149</v>
      </c>
      <c r="C44" s="220"/>
      <c r="D44" s="120"/>
      <c r="E44" s="52"/>
    </row>
    <row r="45" spans="2:6" s="31" customFormat="1" ht="23.25" customHeight="1">
      <c r="B45" s="136" t="s">
        <v>150</v>
      </c>
      <c r="C45" s="111">
        <v>5439324</v>
      </c>
      <c r="D45" s="10">
        <f>C45*1.2/100</f>
        <v>65271.888</v>
      </c>
      <c r="E45" s="52"/>
      <c r="F45" s="7"/>
    </row>
    <row r="46" spans="2:6" s="31" customFormat="1" ht="17.25" customHeight="1">
      <c r="B46" s="220" t="s">
        <v>10</v>
      </c>
      <c r="C46" s="220"/>
      <c r="D46" s="9"/>
      <c r="E46" s="52"/>
      <c r="F46" s="7"/>
    </row>
    <row r="47" spans="2:6" s="31" customFormat="1" ht="32.25" customHeight="1">
      <c r="B47" s="196" t="s">
        <v>151</v>
      </c>
      <c r="C47" s="222"/>
      <c r="D47" s="9">
        <v>7000</v>
      </c>
      <c r="E47" s="52"/>
      <c r="F47" s="7"/>
    </row>
    <row r="48" spans="2:6" s="31" customFormat="1" ht="24.75" customHeight="1">
      <c r="B48" s="208" t="s">
        <v>152</v>
      </c>
      <c r="C48" s="209"/>
      <c r="D48" s="9"/>
      <c r="E48" s="52"/>
      <c r="F48" s="7"/>
    </row>
    <row r="49" spans="2:6" s="31" customFormat="1" ht="19.5" customHeight="1">
      <c r="B49" s="223" t="s">
        <v>153</v>
      </c>
      <c r="C49" s="220"/>
      <c r="D49" s="9"/>
      <c r="E49" s="52"/>
      <c r="F49" s="7"/>
    </row>
    <row r="50" spans="2:6" s="31" customFormat="1" ht="21" customHeight="1">
      <c r="B50" s="221" t="s">
        <v>154</v>
      </c>
      <c r="C50" s="221"/>
      <c r="D50" s="9">
        <v>11480.84</v>
      </c>
      <c r="E50" s="52"/>
      <c r="F50" s="7"/>
    </row>
    <row r="51" spans="2:6" s="31" customFormat="1" ht="21" customHeight="1">
      <c r="B51" s="218" t="s">
        <v>155</v>
      </c>
      <c r="C51" s="218"/>
      <c r="D51" s="8"/>
      <c r="E51" s="52"/>
      <c r="F51" s="7"/>
    </row>
    <row r="52" spans="2:6" s="31" customFormat="1" ht="33.75" customHeight="1">
      <c r="B52" s="221" t="s">
        <v>156</v>
      </c>
      <c r="C52" s="221"/>
      <c r="D52" s="15">
        <v>25000</v>
      </c>
      <c r="E52" s="3"/>
      <c r="F52"/>
    </row>
    <row r="53" spans="2:6" s="31" customFormat="1" ht="18" customHeight="1">
      <c r="B53" s="19" t="s">
        <v>12</v>
      </c>
      <c r="C53" s="24"/>
      <c r="D53" s="26">
        <f>SUM(D31:D52)</f>
        <v>187009.778</v>
      </c>
      <c r="E53" s="3"/>
      <c r="F53"/>
    </row>
    <row r="54" spans="2:6" s="31" customFormat="1" ht="10.5" customHeight="1">
      <c r="B54" s="236"/>
      <c r="C54" s="236"/>
      <c r="D54" s="59"/>
      <c r="E54" s="3"/>
      <c r="F54"/>
    </row>
    <row r="55" spans="2:6" s="31" customFormat="1" ht="20.25" customHeight="1">
      <c r="B55" s="246" t="s">
        <v>34</v>
      </c>
      <c r="C55" s="246"/>
      <c r="D55" s="46"/>
      <c r="E55" s="38" t="s">
        <v>38</v>
      </c>
      <c r="F55" s="38" t="s">
        <v>39</v>
      </c>
    </row>
    <row r="56" spans="2:6" s="31" customFormat="1" ht="14.25" customHeight="1">
      <c r="B56" s="112" t="s">
        <v>8</v>
      </c>
      <c r="C56" s="30"/>
      <c r="D56" s="39">
        <f>D24</f>
        <v>623287.8</v>
      </c>
      <c r="E56" s="18">
        <f>D23</f>
        <v>9575.62</v>
      </c>
      <c r="F56" s="13" t="s">
        <v>40</v>
      </c>
    </row>
    <row r="57" spans="2:6" s="31" customFormat="1" ht="17.25" customHeight="1">
      <c r="B57" s="13"/>
      <c r="C57" s="13"/>
      <c r="D57" s="13"/>
      <c r="E57" s="18">
        <f>D20</f>
        <v>14425.74</v>
      </c>
      <c r="F57" s="137" t="s">
        <v>157</v>
      </c>
    </row>
    <row r="58" spans="2:6" s="31" customFormat="1" ht="13.5" customHeight="1">
      <c r="B58" s="19" t="s">
        <v>12</v>
      </c>
      <c r="C58" s="53"/>
      <c r="D58" s="40">
        <f>D53</f>
        <v>187009.778</v>
      </c>
      <c r="E58" s="18">
        <f>D42</f>
        <v>30315.04</v>
      </c>
      <c r="F58" s="45" t="s">
        <v>158</v>
      </c>
    </row>
    <row r="59" spans="2:6" s="31" customFormat="1" ht="18" customHeight="1">
      <c r="B59" s="19"/>
      <c r="C59" s="53"/>
      <c r="D59" s="40"/>
      <c r="E59" s="18">
        <f>D50</f>
        <v>11480.84</v>
      </c>
      <c r="F59" s="45" t="s">
        <v>159</v>
      </c>
    </row>
    <row r="60" spans="2:6" s="31" customFormat="1" ht="25.5" customHeight="1">
      <c r="B60" s="19"/>
      <c r="C60" s="53"/>
      <c r="D60" s="40"/>
      <c r="E60" s="18">
        <f>D34</f>
        <v>7558.58</v>
      </c>
      <c r="F60" s="138" t="s">
        <v>98</v>
      </c>
    </row>
    <row r="61" spans="2:6" s="31" customFormat="1" ht="15.75" customHeight="1" hidden="1">
      <c r="B61" s="139"/>
      <c r="C61" s="24"/>
      <c r="D61" s="46"/>
      <c r="E61" s="18">
        <f>D38</f>
        <v>0</v>
      </c>
      <c r="F61" s="138" t="s">
        <v>160</v>
      </c>
    </row>
    <row r="62" spans="2:6" s="31" customFormat="1" ht="19.5" customHeight="1" hidden="1">
      <c r="B62" s="139"/>
      <c r="C62" s="24"/>
      <c r="D62" s="46"/>
      <c r="E62" s="18">
        <f>D37</f>
        <v>0</v>
      </c>
      <c r="F62" s="138" t="s">
        <v>161</v>
      </c>
    </row>
    <row r="63" spans="2:6" s="31" customFormat="1" ht="19.5" customHeight="1">
      <c r="B63" s="3"/>
      <c r="C63" s="3"/>
      <c r="D63" s="3"/>
      <c r="E63" s="18">
        <f>D40</f>
        <v>35000</v>
      </c>
      <c r="F63" s="45" t="s">
        <v>41</v>
      </c>
    </row>
    <row r="64" spans="2:6" s="31" customFormat="1" ht="24.75" customHeight="1">
      <c r="B64" s="109" t="s">
        <v>162</v>
      </c>
      <c r="C64" s="61"/>
      <c r="D64" s="62">
        <f>SUM(D56:D61)</f>
        <v>810297.578</v>
      </c>
      <c r="E64" s="62">
        <f>SUM(E56:E63)</f>
        <v>108355.82</v>
      </c>
      <c r="F64" s="3"/>
    </row>
    <row r="65" spans="2:6" s="31" customFormat="1" ht="32.25" customHeight="1">
      <c r="B65" s="19" t="s">
        <v>163</v>
      </c>
      <c r="C65" s="3"/>
      <c r="D65" s="62">
        <f>D64-E64</f>
        <v>701941.7579999999</v>
      </c>
      <c r="E65" s="18"/>
      <c r="F65" s="140"/>
    </row>
    <row r="66" spans="2:6" s="31" customFormat="1" ht="32.25" customHeight="1">
      <c r="B66" s="141" t="s">
        <v>164</v>
      </c>
      <c r="C66" s="142"/>
      <c r="D66" s="64">
        <v>98870.42</v>
      </c>
      <c r="E66" s="18"/>
      <c r="F66" s="140"/>
    </row>
    <row r="67" spans="2:6" s="31" customFormat="1" ht="33" customHeight="1">
      <c r="B67" s="143" t="s">
        <v>172</v>
      </c>
      <c r="C67" s="144"/>
      <c r="D67" s="145">
        <f>D64-D66</f>
        <v>711427.1579999999</v>
      </c>
      <c r="E67" s="18"/>
      <c r="F67"/>
    </row>
    <row r="68" spans="2:6" s="31" customFormat="1" ht="33" customHeight="1">
      <c r="B68" s="249" t="s">
        <v>173</v>
      </c>
      <c r="C68" s="250"/>
      <c r="D68" s="251"/>
      <c r="E68" s="18"/>
      <c r="F68"/>
    </row>
    <row r="69" spans="2:6" s="31" customFormat="1" ht="24.75" customHeight="1">
      <c r="B69" s="140" t="s">
        <v>165</v>
      </c>
      <c r="C69" s="146"/>
      <c r="D69" s="157">
        <v>1031424.42</v>
      </c>
      <c r="E69" s="147"/>
      <c r="F69" s="147"/>
    </row>
    <row r="70" spans="2:6" s="31" customFormat="1" ht="26.25" customHeight="1">
      <c r="B70" s="140" t="s">
        <v>166</v>
      </c>
      <c r="C70" s="146"/>
      <c r="D70" s="147">
        <v>187873.17</v>
      </c>
      <c r="E70" s="147"/>
      <c r="F70" s="147"/>
    </row>
    <row r="71" spans="2:6" s="31" customFormat="1" ht="24" customHeight="1">
      <c r="B71" s="140" t="s">
        <v>174</v>
      </c>
      <c r="C71" s="146"/>
      <c r="D71" s="147">
        <v>135800</v>
      </c>
      <c r="E71" s="147"/>
      <c r="F71" s="147"/>
    </row>
    <row r="72" spans="2:6" s="31" customFormat="1" ht="24.75" customHeight="1">
      <c r="B72" s="140" t="s">
        <v>167</v>
      </c>
      <c r="C72" s="146"/>
      <c r="D72" s="147">
        <f>D69-D70-D71</f>
        <v>707751.25</v>
      </c>
      <c r="E72" s="147"/>
      <c r="F72" s="147"/>
    </row>
    <row r="73" spans="2:6" s="31" customFormat="1" ht="61.5" customHeight="1">
      <c r="B73" s="252" t="s">
        <v>175</v>
      </c>
      <c r="C73" s="253"/>
      <c r="D73" s="239"/>
      <c r="E73" s="62"/>
      <c r="F73" s="62"/>
    </row>
    <row r="74" spans="2:4" s="31" customFormat="1" ht="31.5" customHeight="1">
      <c r="B74" s="127" t="s">
        <v>176</v>
      </c>
      <c r="C74" s="124"/>
      <c r="D74" s="126"/>
    </row>
    <row r="75" spans="2:4" s="31" customFormat="1" ht="22.5" customHeight="1">
      <c r="B75" s="127" t="s">
        <v>180</v>
      </c>
      <c r="C75" s="124">
        <v>109260.66</v>
      </c>
      <c r="D75" s="126"/>
    </row>
    <row r="76" spans="2:3" s="31" customFormat="1" ht="20.25" customHeight="1">
      <c r="B76" s="156" t="s">
        <v>177</v>
      </c>
      <c r="C76" s="124">
        <v>288770.16</v>
      </c>
    </row>
    <row r="77" spans="2:3" s="31" customFormat="1" ht="21.75" customHeight="1">
      <c r="B77" s="31" t="s">
        <v>178</v>
      </c>
      <c r="C77" s="124">
        <v>63998.64</v>
      </c>
    </row>
    <row r="78" spans="2:4" s="31" customFormat="1" ht="22.5" customHeight="1">
      <c r="B78" s="123" t="s">
        <v>179</v>
      </c>
      <c r="C78" s="124">
        <v>619.8</v>
      </c>
      <c r="D78" s="122"/>
    </row>
    <row r="79" spans="2:4" s="31" customFormat="1" ht="25.5" customHeight="1">
      <c r="B79" s="125" t="s">
        <v>181</v>
      </c>
      <c r="C79" s="122">
        <f>C75+C76+C77+C78</f>
        <v>462649.25999999995</v>
      </c>
      <c r="D79" s="128"/>
    </row>
    <row r="80" spans="2:4" s="31" customFormat="1" ht="28.5" customHeight="1">
      <c r="B80" s="125" t="s">
        <v>182</v>
      </c>
      <c r="C80" s="124"/>
      <c r="D80" s="128"/>
    </row>
    <row r="81" spans="2:4" s="31" customFormat="1" ht="28.5" customHeight="1">
      <c r="B81" s="121"/>
      <c r="C81" s="124"/>
      <c r="D81" s="128"/>
    </row>
    <row r="82" spans="2:4" s="31" customFormat="1" ht="22.5" customHeight="1">
      <c r="B82" s="121"/>
      <c r="C82" s="129"/>
      <c r="D82" s="128"/>
    </row>
    <row r="83" spans="2:4" s="31" customFormat="1" ht="22.5" customHeight="1">
      <c r="B83" s="121"/>
      <c r="C83" s="129"/>
      <c r="D83" s="128"/>
    </row>
    <row r="84" spans="2:4" s="31" customFormat="1" ht="22.5" customHeight="1">
      <c r="B84" s="121"/>
      <c r="C84" s="129"/>
      <c r="D84" s="128"/>
    </row>
    <row r="85" spans="2:4" s="31" customFormat="1" ht="78" customHeight="1">
      <c r="B85" s="123"/>
      <c r="C85" s="122"/>
      <c r="D85" s="122"/>
    </row>
    <row r="86" spans="2:4" s="31" customFormat="1" ht="74.25" customHeight="1">
      <c r="B86" s="130"/>
      <c r="C86" s="122"/>
      <c r="D86" s="131"/>
    </row>
    <row r="87" spans="3:4" s="31" customFormat="1" ht="25.5" customHeight="1">
      <c r="C87" s="122"/>
      <c r="D87" s="122"/>
    </row>
    <row r="88" spans="3:4" s="31" customFormat="1" ht="25.5" customHeight="1">
      <c r="C88" s="122"/>
      <c r="D88" s="122"/>
    </row>
    <row r="89" spans="2:3" s="31" customFormat="1" ht="33" customHeight="1">
      <c r="B89" s="132"/>
      <c r="C89" s="133"/>
    </row>
    <row r="90" ht="22.5" customHeight="1">
      <c r="B90" s="33"/>
    </row>
    <row r="91" ht="21" customHeight="1">
      <c r="B91" s="33"/>
    </row>
  </sheetData>
  <sheetProtection/>
  <mergeCells count="50">
    <mergeCell ref="B47:C47"/>
    <mergeCell ref="B48:C48"/>
    <mergeCell ref="B49:C49"/>
    <mergeCell ref="B50:C50"/>
    <mergeCell ref="B4:D4"/>
    <mergeCell ref="B15:C15"/>
    <mergeCell ref="B16:C16"/>
    <mergeCell ref="B20:C20"/>
    <mergeCell ref="B19:C19"/>
    <mergeCell ref="B13:C13"/>
    <mergeCell ref="B44:C44"/>
    <mergeCell ref="B46:C46"/>
    <mergeCell ref="B6:C6"/>
    <mergeCell ref="B7:C7"/>
    <mergeCell ref="B11:C11"/>
    <mergeCell ref="B35:C35"/>
    <mergeCell ref="B36:C36"/>
    <mergeCell ref="B39:C39"/>
    <mergeCell ref="B38:C38"/>
    <mergeCell ref="B40:C40"/>
    <mergeCell ref="B41:C41"/>
    <mergeCell ref="B42:C42"/>
    <mergeCell ref="B43:C43"/>
    <mergeCell ref="B2:D2"/>
    <mergeCell ref="B3:D3"/>
    <mergeCell ref="B8:C8"/>
    <mergeCell ref="B9:C9"/>
    <mergeCell ref="B28:C28"/>
    <mergeCell ref="B23:C23"/>
    <mergeCell ref="B24:C24"/>
    <mergeCell ref="B32:C32"/>
    <mergeCell ref="B37:C37"/>
    <mergeCell ref="B12:C12"/>
    <mergeCell ref="B21:C21"/>
    <mergeCell ref="B34:C34"/>
    <mergeCell ref="B27:C27"/>
    <mergeCell ref="B30:C30"/>
    <mergeCell ref="B31:C31"/>
    <mergeCell ref="B33:C33"/>
    <mergeCell ref="B17:C17"/>
    <mergeCell ref="B54:C54"/>
    <mergeCell ref="B55:C55"/>
    <mergeCell ref="B68:D68"/>
    <mergeCell ref="B73:D73"/>
    <mergeCell ref="B18:C18"/>
    <mergeCell ref="B26:D26"/>
    <mergeCell ref="B29:C29"/>
    <mergeCell ref="B22:C22"/>
    <mergeCell ref="B51:C51"/>
    <mergeCell ref="B52:C52"/>
  </mergeCells>
  <printOptions/>
  <pageMargins left="0.3937007874015748" right="0.2362204724409449" top="0.4724409448818898" bottom="0.5118110236220472" header="0.5118110236220472" footer="0.5118110236220472"/>
  <pageSetup orientation="landscape" paperSize="9" r:id="rId1"/>
</worksheet>
</file>

<file path=xl/worksheets/sheet3.xml><?xml version="1.0" encoding="utf-8"?>
<worksheet xmlns="http://schemas.openxmlformats.org/spreadsheetml/2006/main" xmlns:r="http://schemas.openxmlformats.org/officeDocument/2006/relationships">
  <dimension ref="B1:G101"/>
  <sheetViews>
    <sheetView tabSelected="1" zoomScale="90" zoomScaleNormal="90" zoomScalePageLayoutView="0" workbookViewId="0" topLeftCell="A2">
      <selection activeCell="D10" sqref="D10"/>
    </sheetView>
  </sheetViews>
  <sheetFormatPr defaultColWidth="9.140625" defaultRowHeight="12.75"/>
  <cols>
    <col min="1" max="1" width="3.7109375" style="0" customWidth="1"/>
    <col min="2" max="2" width="56.140625" style="0" customWidth="1"/>
    <col min="3" max="4" width="19.57421875" style="0" customWidth="1"/>
    <col min="5" max="5" width="19.00390625" style="0" customWidth="1"/>
    <col min="6" max="6" width="29.140625" style="0" customWidth="1"/>
    <col min="7" max="7" width="16.57421875" style="0" customWidth="1"/>
    <col min="13" max="13" width="7.57421875" style="0" customWidth="1"/>
  </cols>
  <sheetData>
    <row r="1" spans="2:4" ht="29.25" customHeight="1">
      <c r="B1" s="1"/>
      <c r="C1" s="5"/>
      <c r="D1" s="174" t="s">
        <v>100</v>
      </c>
    </row>
    <row r="2" spans="2:4" ht="41.25" customHeight="1">
      <c r="B2" s="176" t="s">
        <v>124</v>
      </c>
      <c r="C2" s="177"/>
      <c r="D2" s="177"/>
    </row>
    <row r="3" spans="2:4" s="22" customFormat="1" ht="96.75" customHeight="1">
      <c r="B3" s="178" t="s">
        <v>125</v>
      </c>
      <c r="C3" s="179"/>
      <c r="D3" s="177"/>
    </row>
    <row r="4" spans="2:4" s="22" customFormat="1" ht="130.5" customHeight="1">
      <c r="B4" s="178" t="s">
        <v>126</v>
      </c>
      <c r="C4" s="177"/>
      <c r="D4" s="177"/>
    </row>
    <row r="5" spans="2:4" s="22" customFormat="1" ht="14.25" customHeight="1">
      <c r="B5" s="152"/>
      <c r="C5" s="153"/>
      <c r="D5" s="34"/>
    </row>
    <row r="6" spans="2:4" ht="15.75">
      <c r="B6" s="256" t="s">
        <v>15</v>
      </c>
      <c r="C6" s="257"/>
      <c r="D6" s="11"/>
    </row>
    <row r="7" spans="2:4" ht="17.25" customHeight="1">
      <c r="B7" s="182" t="s">
        <v>0</v>
      </c>
      <c r="C7" s="183"/>
      <c r="D7" s="8" t="s">
        <v>121</v>
      </c>
    </row>
    <row r="8" spans="2:4" ht="15.75" customHeight="1">
      <c r="B8" s="182" t="s">
        <v>127</v>
      </c>
      <c r="C8" s="183"/>
      <c r="D8" s="83"/>
    </row>
    <row r="9" spans="2:4" ht="34.5" customHeight="1">
      <c r="B9" s="186" t="s">
        <v>128</v>
      </c>
      <c r="C9" s="187"/>
      <c r="D9" s="9">
        <v>663618.36</v>
      </c>
    </row>
    <row r="10" spans="2:4" ht="16.5" customHeight="1">
      <c r="B10" s="115" t="s">
        <v>120</v>
      </c>
      <c r="C10" s="17"/>
      <c r="D10" s="9"/>
    </row>
    <row r="11" spans="2:4" ht="16.5" customHeight="1">
      <c r="B11" s="182" t="s">
        <v>127</v>
      </c>
      <c r="C11" s="183"/>
      <c r="D11" s="9"/>
    </row>
    <row r="12" spans="2:4" ht="32.25" customHeight="1">
      <c r="B12" s="186" t="s">
        <v>129</v>
      </c>
      <c r="C12" s="187"/>
      <c r="D12" s="119">
        <v>135800</v>
      </c>
    </row>
    <row r="13" spans="2:4" ht="27.75" customHeight="1">
      <c r="B13" s="206" t="s">
        <v>55</v>
      </c>
      <c r="C13" s="207"/>
      <c r="D13" s="134">
        <v>10810</v>
      </c>
    </row>
    <row r="14" spans="2:4" ht="18.75" customHeight="1">
      <c r="B14" s="116" t="s">
        <v>14</v>
      </c>
      <c r="C14" s="117"/>
      <c r="D14" s="118">
        <f>SUM(D9-D12-D13)</f>
        <v>517008.36</v>
      </c>
    </row>
    <row r="15" spans="2:4" ht="16.5" customHeight="1">
      <c r="B15" s="182" t="s">
        <v>127</v>
      </c>
      <c r="C15" s="183"/>
      <c r="D15" s="9"/>
    </row>
    <row r="16" spans="2:4" ht="31.5" customHeight="1">
      <c r="B16" s="224" t="s">
        <v>128</v>
      </c>
      <c r="C16" s="254"/>
      <c r="D16" s="9">
        <f>D14</f>
        <v>517008.36</v>
      </c>
    </row>
    <row r="17" spans="2:5" ht="21.75" customHeight="1">
      <c r="B17" s="182" t="s">
        <v>134</v>
      </c>
      <c r="C17" s="183"/>
      <c r="D17" s="9"/>
      <c r="E17" s="56"/>
    </row>
    <row r="18" spans="2:5" ht="51" customHeight="1">
      <c r="B18" s="224" t="s">
        <v>135</v>
      </c>
      <c r="C18" s="254"/>
      <c r="D18" s="9"/>
      <c r="E18" s="56">
        <f>130*83.2</f>
        <v>10816</v>
      </c>
    </row>
    <row r="19" spans="2:4" ht="33.75" customHeight="1">
      <c r="B19" s="224" t="s">
        <v>131</v>
      </c>
      <c r="C19" s="254"/>
      <c r="D19" s="9">
        <v>33599.8</v>
      </c>
    </row>
    <row r="20" spans="2:4" ht="33.75" customHeight="1">
      <c r="B20" s="224" t="s">
        <v>132</v>
      </c>
      <c r="C20" s="254"/>
      <c r="D20" s="9">
        <v>14425.74</v>
      </c>
    </row>
    <row r="21" spans="2:4" ht="31.5" customHeight="1">
      <c r="B21" s="192" t="s">
        <v>133</v>
      </c>
      <c r="C21" s="202"/>
      <c r="D21" s="9">
        <v>48678.28</v>
      </c>
    </row>
    <row r="22" spans="2:4" ht="16.5" customHeight="1">
      <c r="B22" s="200" t="s">
        <v>23</v>
      </c>
      <c r="C22" s="201"/>
      <c r="D22" s="9"/>
    </row>
    <row r="23" spans="2:4" ht="16.5" customHeight="1">
      <c r="B23" s="192" t="s">
        <v>22</v>
      </c>
      <c r="C23" s="202"/>
      <c r="D23" s="9">
        <v>9575.62</v>
      </c>
    </row>
    <row r="24" spans="2:4" ht="21.75" customHeight="1">
      <c r="B24" s="208" t="s">
        <v>130</v>
      </c>
      <c r="C24" s="209"/>
      <c r="D24" s="62">
        <f>SUM(D16:D23)</f>
        <v>623287.8</v>
      </c>
    </row>
    <row r="25" spans="2:4" ht="15" customHeight="1">
      <c r="B25" s="155"/>
      <c r="C25" s="155"/>
      <c r="D25" s="155"/>
    </row>
    <row r="26" spans="2:6" s="47" customFormat="1" ht="50.25" customHeight="1">
      <c r="B26" s="178" t="s">
        <v>136</v>
      </c>
      <c r="C26" s="179"/>
      <c r="D26" s="214"/>
      <c r="E26" s="22"/>
      <c r="F26" s="22"/>
    </row>
    <row r="27" spans="2:6" s="31" customFormat="1" ht="20.25" customHeight="1">
      <c r="B27" s="215" t="s">
        <v>168</v>
      </c>
      <c r="C27" s="216"/>
      <c r="D27" s="25"/>
      <c r="E27"/>
      <c r="F27"/>
    </row>
    <row r="28" spans="2:6" s="31" customFormat="1" ht="18.75" customHeight="1">
      <c r="B28" s="217" t="s">
        <v>0</v>
      </c>
      <c r="C28" s="217"/>
      <c r="D28" s="8" t="s">
        <v>121</v>
      </c>
      <c r="E28"/>
      <c r="F28"/>
    </row>
    <row r="29" spans="2:6" s="31" customFormat="1" ht="18.75" customHeight="1">
      <c r="B29" s="182" t="s">
        <v>137</v>
      </c>
      <c r="C29" s="183"/>
      <c r="D29" s="8"/>
      <c r="E29"/>
      <c r="F29"/>
    </row>
    <row r="30" spans="2:6" s="31" customFormat="1" ht="15.75" customHeight="1">
      <c r="B30" s="218" t="s">
        <v>138</v>
      </c>
      <c r="C30" s="218"/>
      <c r="D30" s="8"/>
      <c r="E30" s="148"/>
      <c r="F30"/>
    </row>
    <row r="31" spans="2:6" s="31" customFormat="1" ht="63.75" customHeight="1">
      <c r="B31" s="219" t="s">
        <v>139</v>
      </c>
      <c r="C31" s="219"/>
      <c r="D31" s="8"/>
      <c r="E31" s="149"/>
      <c r="F31" s="110"/>
    </row>
    <row r="32" spans="2:6" s="31" customFormat="1" ht="33.75" customHeight="1">
      <c r="B32" s="219" t="s">
        <v>169</v>
      </c>
      <c r="C32" s="219"/>
      <c r="D32" s="8"/>
      <c r="E32" s="149"/>
      <c r="F32" s="110"/>
    </row>
    <row r="33" spans="2:6" s="31" customFormat="1" ht="66.75" customHeight="1">
      <c r="B33" s="219" t="s">
        <v>194</v>
      </c>
      <c r="C33" s="219"/>
      <c r="D33" s="10">
        <v>18960</v>
      </c>
      <c r="E33" s="149"/>
      <c r="F33" s="110"/>
    </row>
    <row r="34" spans="2:6" s="31" customFormat="1" ht="52.5" customHeight="1">
      <c r="B34" s="219" t="s">
        <v>171</v>
      </c>
      <c r="C34" s="219"/>
      <c r="D34" s="10">
        <v>7558.58</v>
      </c>
      <c r="E34" s="149"/>
      <c r="F34" s="110"/>
    </row>
    <row r="35" spans="2:6" s="31" customFormat="1" ht="36.75" customHeight="1">
      <c r="B35" s="219" t="s">
        <v>140</v>
      </c>
      <c r="C35" s="219"/>
      <c r="D35" s="8"/>
      <c r="E35" s="149"/>
      <c r="F35" s="110"/>
    </row>
    <row r="36" spans="2:6" s="31" customFormat="1" ht="33.75" customHeight="1">
      <c r="B36" s="247" t="s">
        <v>141</v>
      </c>
      <c r="C36" s="258"/>
      <c r="D36" s="8"/>
      <c r="E36" s="150"/>
      <c r="F36" s="151"/>
    </row>
    <row r="37" spans="2:5" s="31" customFormat="1" ht="35.25" customHeight="1">
      <c r="B37" s="224" t="s">
        <v>142</v>
      </c>
      <c r="C37" s="224"/>
      <c r="D37" s="10">
        <v>31912.04</v>
      </c>
      <c r="E37" s="55"/>
    </row>
    <row r="38" spans="2:5" s="31" customFormat="1" ht="38.25" customHeight="1">
      <c r="B38" s="224" t="s">
        <v>143</v>
      </c>
      <c r="C38" s="224"/>
      <c r="D38" s="10">
        <v>35281.67</v>
      </c>
      <c r="E38" s="135"/>
    </row>
    <row r="39" spans="2:5" s="31" customFormat="1" ht="32.25" customHeight="1">
      <c r="B39" s="259" t="s">
        <v>144</v>
      </c>
      <c r="C39" s="260"/>
      <c r="D39" s="10">
        <v>1000</v>
      </c>
      <c r="E39" s="55"/>
    </row>
    <row r="40" spans="2:5" s="31" customFormat="1" ht="33.75" customHeight="1">
      <c r="B40" s="259" t="s">
        <v>145</v>
      </c>
      <c r="C40" s="260"/>
      <c r="D40" s="10">
        <v>35000</v>
      </c>
      <c r="E40" s="55"/>
    </row>
    <row r="41" spans="2:6" s="11" customFormat="1" ht="33.75" customHeight="1">
      <c r="B41" s="192" t="s">
        <v>146</v>
      </c>
      <c r="C41" s="202"/>
      <c r="D41" s="10">
        <v>2583.43</v>
      </c>
      <c r="E41" s="54"/>
      <c r="F41" s="47"/>
    </row>
    <row r="42" spans="2:6" s="31" customFormat="1" ht="33" customHeight="1">
      <c r="B42" s="184" t="s">
        <v>147</v>
      </c>
      <c r="C42" s="255"/>
      <c r="D42" s="15">
        <v>30315.04</v>
      </c>
      <c r="E42" s="54"/>
      <c r="F42" s="47"/>
    </row>
    <row r="43" spans="2:6" s="31" customFormat="1" ht="33.75" customHeight="1">
      <c r="B43" s="184" t="s">
        <v>148</v>
      </c>
      <c r="C43" s="204"/>
      <c r="D43" s="15">
        <v>1800</v>
      </c>
      <c r="E43" s="56"/>
      <c r="F43" s="15"/>
    </row>
    <row r="44" spans="2:5" s="31" customFormat="1" ht="16.5" customHeight="1">
      <c r="B44" s="220" t="s">
        <v>149</v>
      </c>
      <c r="C44" s="220"/>
      <c r="D44" s="154"/>
      <c r="E44" s="52"/>
    </row>
    <row r="45" spans="2:6" s="31" customFormat="1" ht="23.25" customHeight="1">
      <c r="B45" s="136" t="s">
        <v>150</v>
      </c>
      <c r="C45" s="111">
        <v>5439324</v>
      </c>
      <c r="D45" s="10">
        <f>C45*1.2/100</f>
        <v>65271.888</v>
      </c>
      <c r="E45" s="52"/>
      <c r="F45" s="7"/>
    </row>
    <row r="46" spans="2:6" s="31" customFormat="1" ht="17.25" customHeight="1">
      <c r="B46" s="220" t="s">
        <v>10</v>
      </c>
      <c r="C46" s="220"/>
      <c r="D46" s="9"/>
      <c r="E46" s="52"/>
      <c r="F46" s="7"/>
    </row>
    <row r="47" spans="2:6" s="31" customFormat="1" ht="32.25" customHeight="1">
      <c r="B47" s="196" t="s">
        <v>151</v>
      </c>
      <c r="C47" s="222"/>
      <c r="D47" s="9">
        <v>7000</v>
      </c>
      <c r="E47" s="52"/>
      <c r="F47" s="7"/>
    </row>
    <row r="48" spans="2:6" s="31" customFormat="1" ht="32.25" customHeight="1">
      <c r="B48" s="221" t="s">
        <v>156</v>
      </c>
      <c r="C48" s="221"/>
      <c r="D48" s="15">
        <v>25000</v>
      </c>
      <c r="E48" s="52"/>
      <c r="F48" s="7"/>
    </row>
    <row r="49" spans="2:6" s="31" customFormat="1" ht="51.75" customHeight="1">
      <c r="B49" s="196" t="s">
        <v>195</v>
      </c>
      <c r="C49" s="204"/>
      <c r="D49" s="9">
        <v>16445.95</v>
      </c>
      <c r="E49" s="52"/>
      <c r="F49" s="7"/>
    </row>
    <row r="50" spans="2:6" s="31" customFormat="1" ht="24.75" customHeight="1">
      <c r="B50" s="208" t="s">
        <v>152</v>
      </c>
      <c r="C50" s="209"/>
      <c r="D50" s="9"/>
      <c r="E50" s="52"/>
      <c r="F50" s="7"/>
    </row>
    <row r="51" spans="2:6" s="31" customFormat="1" ht="19.5" customHeight="1">
      <c r="B51" s="223" t="s">
        <v>153</v>
      </c>
      <c r="C51" s="220"/>
      <c r="D51" s="9"/>
      <c r="E51" s="52"/>
      <c r="F51" s="7"/>
    </row>
    <row r="52" spans="2:6" s="31" customFormat="1" ht="21" customHeight="1">
      <c r="B52" s="221" t="s">
        <v>154</v>
      </c>
      <c r="C52" s="221"/>
      <c r="D52" s="9">
        <v>11105.84</v>
      </c>
      <c r="E52" s="52"/>
      <c r="F52" s="7"/>
    </row>
    <row r="53" spans="2:6" s="31" customFormat="1" ht="21" customHeight="1">
      <c r="B53" s="218" t="s">
        <v>155</v>
      </c>
      <c r="C53" s="218"/>
      <c r="D53" s="8"/>
      <c r="E53" s="52"/>
      <c r="F53" s="7"/>
    </row>
    <row r="54" spans="5:6" s="31" customFormat="1" ht="33.75" customHeight="1">
      <c r="E54" s="3"/>
      <c r="F54"/>
    </row>
    <row r="55" spans="2:6" s="31" customFormat="1" ht="18" customHeight="1">
      <c r="B55" s="19" t="s">
        <v>12</v>
      </c>
      <c r="C55" s="24"/>
      <c r="D55" s="26">
        <f>SUM(D31:D53)</f>
        <v>289234.438</v>
      </c>
      <c r="E55" s="3"/>
      <c r="F55"/>
    </row>
    <row r="56" spans="2:6" s="31" customFormat="1" ht="10.5" customHeight="1">
      <c r="B56" s="236"/>
      <c r="C56" s="236"/>
      <c r="D56" s="59"/>
      <c r="E56" s="3"/>
      <c r="F56"/>
    </row>
    <row r="57" spans="2:6" s="31" customFormat="1" ht="20.25" customHeight="1">
      <c r="B57" s="246" t="s">
        <v>34</v>
      </c>
      <c r="C57" s="246"/>
      <c r="D57" s="46"/>
      <c r="E57" s="38" t="s">
        <v>38</v>
      </c>
      <c r="F57" s="38" t="s">
        <v>39</v>
      </c>
    </row>
    <row r="58" spans="2:6" s="31" customFormat="1" ht="14.25" customHeight="1">
      <c r="B58" s="112" t="s">
        <v>8</v>
      </c>
      <c r="C58" s="30"/>
      <c r="D58" s="39">
        <f>D24</f>
        <v>623287.8</v>
      </c>
      <c r="E58" s="18">
        <f>D23</f>
        <v>9575.62</v>
      </c>
      <c r="F58" s="13" t="s">
        <v>40</v>
      </c>
    </row>
    <row r="59" spans="2:6" s="31" customFormat="1" ht="17.25" customHeight="1">
      <c r="B59" s="13"/>
      <c r="C59" s="13"/>
      <c r="D59" s="13"/>
      <c r="E59" s="18">
        <f>D20</f>
        <v>14425.74</v>
      </c>
      <c r="F59" s="137" t="s">
        <v>157</v>
      </c>
    </row>
    <row r="60" spans="2:6" s="31" customFormat="1" ht="13.5" customHeight="1">
      <c r="B60" s="19" t="s">
        <v>12</v>
      </c>
      <c r="C60" s="53"/>
      <c r="D60" s="40">
        <f>D55</f>
        <v>289234.438</v>
      </c>
      <c r="E60" s="18">
        <f>D42</f>
        <v>30315.04</v>
      </c>
      <c r="F60" s="45" t="s">
        <v>158</v>
      </c>
    </row>
    <row r="61" spans="2:6" s="31" customFormat="1" ht="18" customHeight="1">
      <c r="B61" s="19"/>
      <c r="C61" s="53"/>
      <c r="D61" s="40"/>
      <c r="E61" s="18">
        <f>D52</f>
        <v>11105.84</v>
      </c>
      <c r="F61" s="45" t="s">
        <v>159</v>
      </c>
    </row>
    <row r="62" spans="2:6" s="31" customFormat="1" ht="27.75" customHeight="1">
      <c r="B62" s="19"/>
      <c r="C62" s="53"/>
      <c r="D62" s="40"/>
      <c r="E62" s="18">
        <f>D34</f>
        <v>7558.58</v>
      </c>
      <c r="F62" s="138" t="s">
        <v>98</v>
      </c>
    </row>
    <row r="63" spans="2:6" s="31" customFormat="1" ht="27.75" customHeight="1">
      <c r="B63" s="19"/>
      <c r="C63" s="53"/>
      <c r="D63" s="40"/>
      <c r="E63" s="18">
        <f>D33</f>
        <v>18960</v>
      </c>
      <c r="F63" s="138" t="s">
        <v>196</v>
      </c>
    </row>
    <row r="64" spans="2:6" s="31" customFormat="1" ht="27.75" customHeight="1">
      <c r="B64" s="19"/>
      <c r="C64" s="53"/>
      <c r="D64" s="40"/>
      <c r="E64" s="18">
        <f>D49</f>
        <v>16445.95</v>
      </c>
      <c r="F64" s="138" t="s">
        <v>197</v>
      </c>
    </row>
    <row r="65" spans="2:6" s="31" customFormat="1" ht="30" customHeight="1">
      <c r="B65" s="139"/>
      <c r="C65" s="24"/>
      <c r="D65" s="46"/>
      <c r="E65" s="18">
        <f>D38</f>
        <v>35281.67</v>
      </c>
      <c r="F65" s="138" t="s">
        <v>160</v>
      </c>
    </row>
    <row r="66" spans="2:6" s="31" customFormat="1" ht="27" customHeight="1">
      <c r="B66" s="139"/>
      <c r="C66" s="24"/>
      <c r="D66" s="46"/>
      <c r="E66" s="18">
        <f>D37</f>
        <v>31912.04</v>
      </c>
      <c r="F66" s="138" t="s">
        <v>161</v>
      </c>
    </row>
    <row r="67" spans="2:6" s="31" customFormat="1" ht="19.5" customHeight="1">
      <c r="B67" s="3"/>
      <c r="C67" s="3"/>
      <c r="D67" s="3"/>
      <c r="E67" s="18">
        <f>D40</f>
        <v>35000</v>
      </c>
      <c r="F67" s="45" t="s">
        <v>41</v>
      </c>
    </row>
    <row r="68" spans="2:6" s="31" customFormat="1" ht="24.75" customHeight="1">
      <c r="B68" s="109" t="s">
        <v>162</v>
      </c>
      <c r="C68" s="61"/>
      <c r="D68" s="62">
        <f>SUM(D58:D65)</f>
        <v>912522.2380000001</v>
      </c>
      <c r="E68" s="62">
        <f>SUM(E58:E67)</f>
        <v>210580.48</v>
      </c>
      <c r="F68" s="3"/>
    </row>
    <row r="69" spans="2:6" s="31" customFormat="1" ht="32.25" customHeight="1">
      <c r="B69" s="19" t="s">
        <v>163</v>
      </c>
      <c r="C69" s="3"/>
      <c r="D69" s="62">
        <f>D68-E68</f>
        <v>701941.7580000001</v>
      </c>
      <c r="E69" s="18"/>
      <c r="F69" s="140"/>
    </row>
    <row r="70" spans="2:6" s="31" customFormat="1" ht="32.25" customHeight="1">
      <c r="B70" s="141" t="s">
        <v>164</v>
      </c>
      <c r="C70" s="142"/>
      <c r="D70" s="64">
        <v>98870.42</v>
      </c>
      <c r="E70" s="18"/>
      <c r="F70" s="140"/>
    </row>
    <row r="71" spans="2:6" s="31" customFormat="1" ht="33" customHeight="1">
      <c r="B71" s="143" t="s">
        <v>172</v>
      </c>
      <c r="C71" s="144"/>
      <c r="D71" s="145">
        <f>D68-D70</f>
        <v>813651.8180000001</v>
      </c>
      <c r="E71" s="18"/>
      <c r="F71"/>
    </row>
    <row r="72" spans="2:6" s="31" customFormat="1" ht="33" customHeight="1">
      <c r="B72" s="140" t="s">
        <v>174</v>
      </c>
      <c r="C72" s="146"/>
      <c r="D72" s="147">
        <v>135800</v>
      </c>
      <c r="E72" s="18"/>
      <c r="F72"/>
    </row>
    <row r="73" spans="2:6" s="31" customFormat="1" ht="10.5" customHeight="1">
      <c r="B73" s="140"/>
      <c r="C73" s="158"/>
      <c r="D73" s="147"/>
      <c r="E73" s="18"/>
      <c r="F73"/>
    </row>
    <row r="74" spans="2:6" s="31" customFormat="1" ht="23.25" customHeight="1">
      <c r="B74" s="109" t="s">
        <v>162</v>
      </c>
      <c r="C74" s="162"/>
      <c r="D74" s="159">
        <f>D71+D72</f>
        <v>949451.8180000001</v>
      </c>
      <c r="E74" s="161"/>
      <c r="F74" s="62"/>
    </row>
    <row r="75" spans="2:6" s="31" customFormat="1" ht="23.25" customHeight="1">
      <c r="B75" s="109" t="s">
        <v>120</v>
      </c>
      <c r="C75" s="162"/>
      <c r="D75" s="159"/>
      <c r="E75" s="160"/>
      <c r="F75" s="160"/>
    </row>
    <row r="76" spans="2:4" s="31" customFormat="1" ht="19.5" customHeight="1">
      <c r="B76" s="163" t="s">
        <v>176</v>
      </c>
      <c r="C76" s="164"/>
      <c r="D76" s="162"/>
    </row>
    <row r="77" spans="2:4" s="31" customFormat="1" ht="22.5" customHeight="1">
      <c r="B77" s="163" t="s">
        <v>180</v>
      </c>
      <c r="C77" s="164">
        <v>108800</v>
      </c>
      <c r="D77" s="162"/>
    </row>
    <row r="78" spans="2:4" s="31" customFormat="1" ht="22.5" customHeight="1">
      <c r="B78" s="163" t="s">
        <v>192</v>
      </c>
      <c r="C78" s="164">
        <v>27000</v>
      </c>
      <c r="D78" s="162"/>
    </row>
    <row r="79" spans="2:4" s="31" customFormat="1" ht="20.25" customHeight="1">
      <c r="B79" s="24" t="s">
        <v>177</v>
      </c>
      <c r="C79" s="164">
        <v>310057.76</v>
      </c>
      <c r="D79" s="164"/>
    </row>
    <row r="80" spans="2:7" s="31" customFormat="1" ht="21.75" customHeight="1">
      <c r="B80" s="3" t="s">
        <v>178</v>
      </c>
      <c r="C80" s="164">
        <v>65237.2</v>
      </c>
      <c r="D80" s="3"/>
      <c r="F80" s="127"/>
      <c r="G80" s="124"/>
    </row>
    <row r="81" spans="2:4" s="31" customFormat="1" ht="22.5" customHeight="1">
      <c r="B81" s="165" t="s">
        <v>179</v>
      </c>
      <c r="C81" s="164">
        <v>619.8</v>
      </c>
      <c r="D81" s="166"/>
    </row>
    <row r="82" spans="2:4" s="31" customFormat="1" ht="25.5" customHeight="1">
      <c r="B82" s="167" t="s">
        <v>181</v>
      </c>
      <c r="C82" s="166">
        <f>C77+C78+C79+C80+C81</f>
        <v>511714.76</v>
      </c>
      <c r="D82" s="168"/>
    </row>
    <row r="83" spans="2:4" s="31" customFormat="1" ht="39" customHeight="1">
      <c r="B83" s="167" t="s">
        <v>199</v>
      </c>
      <c r="C83" s="166"/>
      <c r="D83" s="159">
        <f>D74-C82</f>
        <v>437737.0580000001</v>
      </c>
    </row>
    <row r="84" spans="2:4" s="31" customFormat="1" ht="39" customHeight="1">
      <c r="B84" s="172" t="s">
        <v>200</v>
      </c>
      <c r="C84" s="173">
        <v>16445.95</v>
      </c>
      <c r="D84" s="3"/>
    </row>
    <row r="85" spans="2:4" s="31" customFormat="1" ht="31.5" customHeight="1">
      <c r="B85" s="175" t="s">
        <v>204</v>
      </c>
      <c r="C85" s="10">
        <f>D40</f>
        <v>35000</v>
      </c>
      <c r="D85" s="10"/>
    </row>
    <row r="86" spans="2:4" s="31" customFormat="1" ht="39" customHeight="1">
      <c r="B86" s="172" t="s">
        <v>202</v>
      </c>
      <c r="C86" s="173">
        <f>D33</f>
        <v>18960</v>
      </c>
      <c r="D86" s="3"/>
    </row>
    <row r="87" spans="2:4" s="31" customFormat="1" ht="39" customHeight="1">
      <c r="B87" s="172" t="s">
        <v>201</v>
      </c>
      <c r="C87" s="173">
        <f>D37+D38</f>
        <v>67193.70999999999</v>
      </c>
      <c r="D87" s="3"/>
    </row>
    <row r="88" spans="2:4" s="31" customFormat="1" ht="39" customHeight="1">
      <c r="B88" s="167" t="s">
        <v>203</v>
      </c>
      <c r="C88" s="173">
        <f>C84+C85+C86+C87</f>
        <v>137599.65999999997</v>
      </c>
      <c r="D88" s="3"/>
    </row>
    <row r="89" spans="2:4" s="31" customFormat="1" ht="36" customHeight="1">
      <c r="B89" s="167" t="s">
        <v>198</v>
      </c>
      <c r="C89" s="166"/>
      <c r="D89" s="159">
        <f>D83-C88</f>
        <v>300137.3980000001</v>
      </c>
    </row>
    <row r="90" spans="2:4" s="31" customFormat="1" ht="28.5" customHeight="1">
      <c r="B90" s="167" t="s">
        <v>193</v>
      </c>
      <c r="C90" s="164"/>
      <c r="D90" s="168"/>
    </row>
    <row r="91" spans="2:4" s="31" customFormat="1" ht="28.5" customHeight="1">
      <c r="B91" s="136" t="s">
        <v>183</v>
      </c>
      <c r="C91" s="164">
        <v>7558.58</v>
      </c>
      <c r="D91" s="168"/>
    </row>
    <row r="92" spans="2:4" s="31" customFormat="1" ht="22.5" customHeight="1">
      <c r="B92" s="136" t="s">
        <v>184</v>
      </c>
      <c r="C92" s="169">
        <v>1000</v>
      </c>
      <c r="D92" s="168"/>
    </row>
    <row r="93" spans="2:4" s="31" customFormat="1" ht="22.5" customHeight="1">
      <c r="B93" s="136" t="s">
        <v>190</v>
      </c>
      <c r="C93" s="169">
        <v>1800</v>
      </c>
      <c r="D93" s="168"/>
    </row>
    <row r="94" spans="2:4" s="31" customFormat="1" ht="22.5" customHeight="1">
      <c r="B94" s="136" t="s">
        <v>188</v>
      </c>
      <c r="C94" s="169">
        <v>7000</v>
      </c>
      <c r="D94" s="168"/>
    </row>
    <row r="95" spans="2:5" s="31" customFormat="1" ht="22.5" customHeight="1">
      <c r="B95" s="136" t="s">
        <v>185</v>
      </c>
      <c r="C95" s="169">
        <v>16200</v>
      </c>
      <c r="D95" s="168"/>
      <c r="E95" s="128"/>
    </row>
    <row r="96" spans="2:4" s="31" customFormat="1" ht="22.5" customHeight="1">
      <c r="B96" s="136" t="s">
        <v>186</v>
      </c>
      <c r="C96" s="169">
        <v>97000</v>
      </c>
      <c r="D96" s="168"/>
    </row>
    <row r="97" spans="2:4" s="31" customFormat="1" ht="20.25" customHeight="1">
      <c r="B97" s="165" t="s">
        <v>187</v>
      </c>
      <c r="C97" s="164">
        <v>36500</v>
      </c>
      <c r="D97" s="166"/>
    </row>
    <row r="98" spans="2:4" s="31" customFormat="1" ht="25.5" customHeight="1">
      <c r="B98" s="170" t="s">
        <v>189</v>
      </c>
      <c r="C98" s="164">
        <v>133078.82</v>
      </c>
      <c r="D98" s="166"/>
    </row>
    <row r="99" spans="2:5" s="31" customFormat="1" ht="25.5" customHeight="1">
      <c r="B99" s="171" t="s">
        <v>191</v>
      </c>
      <c r="C99" s="166">
        <f>C91+C92+C93+C94+C95+C96+C97+C98</f>
        <v>300137.4</v>
      </c>
      <c r="D99" s="166"/>
      <c r="E99" s="128"/>
    </row>
    <row r="100" ht="22.5" customHeight="1">
      <c r="B100" s="33"/>
    </row>
    <row r="101" ht="21" customHeight="1">
      <c r="B101" s="33"/>
    </row>
  </sheetData>
  <sheetProtection/>
  <mergeCells count="49">
    <mergeCell ref="B2:D2"/>
    <mergeCell ref="B3:D3"/>
    <mergeCell ref="B4:D4"/>
    <mergeCell ref="B6:C6"/>
    <mergeCell ref="B7:C7"/>
    <mergeCell ref="B8:C8"/>
    <mergeCell ref="B9:C9"/>
    <mergeCell ref="B11:C11"/>
    <mergeCell ref="B12:C12"/>
    <mergeCell ref="B13:C13"/>
    <mergeCell ref="B15:C15"/>
    <mergeCell ref="B16:C16"/>
    <mergeCell ref="B17:C17"/>
    <mergeCell ref="B18:C18"/>
    <mergeCell ref="B19:C19"/>
    <mergeCell ref="B20:C20"/>
    <mergeCell ref="B21:C21"/>
    <mergeCell ref="B22:C22"/>
    <mergeCell ref="B23:C23"/>
    <mergeCell ref="B24:C24"/>
    <mergeCell ref="B26:D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6:C46"/>
    <mergeCell ref="B47:C47"/>
    <mergeCell ref="B50:C50"/>
    <mergeCell ref="B51:C51"/>
    <mergeCell ref="B52:C52"/>
    <mergeCell ref="B53:C53"/>
    <mergeCell ref="B48:C48"/>
    <mergeCell ref="B56:C56"/>
    <mergeCell ref="B57:C57"/>
    <mergeCell ref="B49:C49"/>
  </mergeCells>
  <printOptions/>
  <pageMargins left="0.1968503937007874" right="0.2362204724409449" top="0.4724409448818898" bottom="0.5118110236220472" header="0.5118110236220472" footer="0.511811023622047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Sant'Agnello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gdemaio</dc:creator>
  <cp:keywords/>
  <dc:description/>
  <cp:lastModifiedBy>Giuseppe Porpora</cp:lastModifiedBy>
  <cp:lastPrinted>2018-12-18T08:51:58Z</cp:lastPrinted>
  <dcterms:created xsi:type="dcterms:W3CDTF">2006-11-20T12:08:03Z</dcterms:created>
  <dcterms:modified xsi:type="dcterms:W3CDTF">2021-03-01T08:55:31Z</dcterms:modified>
  <cp:category/>
  <cp:version/>
  <cp:contentType/>
  <cp:contentStatus/>
</cp:coreProperties>
</file>